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autoCompressPictures="0"/>
  <bookViews>
    <workbookView xWindow="80" yWindow="180" windowWidth="25600" windowHeight="14320" tabRatio="814" firstSheet="8" activeTab="13"/>
  </bookViews>
  <sheets>
    <sheet name="Executivos" sheetId="6" state="hidden" r:id="rId1"/>
    <sheet name="Bovinos" sheetId="34" state="hidden" r:id="rId2"/>
    <sheet name="Aves" sheetId="46" state="hidden" r:id="rId3"/>
    <sheet name="Peixes" sheetId="52" state="hidden" r:id="rId4"/>
    <sheet name="Massas.Molhos" sheetId="60" state="hidden" r:id="rId5"/>
    <sheet name="Hambuguer" sheetId="64" state="hidden" r:id="rId6"/>
    <sheet name="Petiscos" sheetId="79" state="hidden" r:id="rId7"/>
    <sheet name="Mexidos" sheetId="97" state="hidden" r:id="rId8"/>
    <sheet name="Projeção" sheetId="32" r:id="rId9"/>
    <sheet name="Insumos" sheetId="7" r:id="rId10"/>
    <sheet name="Produção" sheetId="100" r:id="rId11"/>
    <sheet name="Mexido da casa" sheetId="96" r:id="rId12"/>
    <sheet name="Mexido metido" sheetId="98" r:id="rId13"/>
    <sheet name="Arroz Biro Biro" sheetId="101" r:id="rId14"/>
    <sheet name="Carreteiro" sheetId="99" r:id="rId15"/>
    <sheet name="Torresmo" sheetId="95" r:id="rId16"/>
    <sheet name="Bolinho de arroz" sheetId="80" r:id="rId17"/>
    <sheet name="Bolinho de feijoada" sheetId="81" r:id="rId18"/>
    <sheet name="Pastel queijo" sheetId="82" r:id="rId19"/>
    <sheet name="Pastel carne" sheetId="83" r:id="rId20"/>
    <sheet name="Pastel bananeira" sheetId="84" r:id="rId21"/>
    <sheet name="Frango a passarinho" sheetId="85" r:id="rId22"/>
    <sheet name="Isca de frango" sheetId="86" r:id="rId23"/>
    <sheet name="Tirinhas de filé" sheetId="87" r:id="rId24"/>
    <sheet name="Isca de tilapia" sheetId="88" r:id="rId25"/>
    <sheet name="Batata frita" sheetId="31" r:id="rId26"/>
    <sheet name="Batata cheddar" sheetId="90" r:id="rId27"/>
    <sheet name="Batata bacon" sheetId="91" r:id="rId28"/>
    <sheet name="Batata rustica" sheetId="89" r:id="rId29"/>
    <sheet name="Tirinhas de picanha" sheetId="92" r:id="rId30"/>
    <sheet name="Filé suíno petisco" sheetId="93" r:id="rId31"/>
    <sheet name="Linguiça petisco" sheetId="94" r:id="rId32"/>
    <sheet name="Sand. Parm. Bovino" sheetId="62" r:id="rId33"/>
    <sheet name="Sand. Parm. Frango" sheetId="65" r:id="rId34"/>
    <sheet name="Suíno" sheetId="68" r:id="rId35"/>
    <sheet name="Sanduíche de frango" sheetId="69" r:id="rId36"/>
    <sheet name="X-Salada" sheetId="71" r:id="rId37"/>
    <sheet name="Hamburguer" sheetId="72" r:id="rId38"/>
    <sheet name="Romeu e Julieta" sheetId="73" r:id="rId39"/>
    <sheet name="X-Tudo" sheetId="75" r:id="rId40"/>
    <sheet name="Bananeira" sheetId="76" r:id="rId41"/>
    <sheet name="Chip's de banana" sheetId="77" r:id="rId42"/>
    <sheet name="Nhoca" sheetId="61" r:id="rId43"/>
    <sheet name="Molho Branco" sheetId="37" r:id="rId44"/>
    <sheet name="Molho tomate" sheetId="29" r:id="rId45"/>
    <sheet name="Molho bolonhesa" sheetId="59" r:id="rId46"/>
    <sheet name="Filé de tilapia 1" sheetId="51" r:id="rId47"/>
    <sheet name="Filé de tilapia 2" sheetId="53" r:id="rId48"/>
    <sheet name="Filé de tilapia 3" sheetId="54" r:id="rId49"/>
    <sheet name="Filé de tilapia 4" sheetId="56" r:id="rId50"/>
    <sheet name="Moqueca" sheetId="57" r:id="rId51"/>
    <sheet name="Moqueca Capixaba" sheetId="58" r:id="rId52"/>
    <sheet name="Peito de frango" sheetId="47" r:id="rId53"/>
    <sheet name="Frango mineiro" sheetId="49" r:id="rId54"/>
    <sheet name="Frango ao queijo" sheetId="50" r:id="rId55"/>
    <sheet name="Parmegiana Filé" sheetId="33" r:id="rId56"/>
    <sheet name="Filé ao queijo" sheetId="35" r:id="rId57"/>
    <sheet name="Filé madeira" sheetId="39" r:id="rId58"/>
    <sheet name="Filé tropical" sheetId="38" r:id="rId59"/>
    <sheet name="Rabada" sheetId="41" r:id="rId60"/>
    <sheet name="Picadinho" sheetId="42" r:id="rId61"/>
    <sheet name="Picanha grelhada" sheetId="44" r:id="rId62"/>
    <sheet name="Picanha alho" sheetId="45" r:id="rId63"/>
    <sheet name="Parmegiana Bovina" sheetId="27" r:id="rId64"/>
    <sheet name="Parmegiana Frango" sheetId="28" r:id="rId65"/>
    <sheet name="Bife Acebolado" sheetId="24" r:id="rId66"/>
    <sheet name="Linguiça acebolada" sheetId="25" r:id="rId67"/>
    <sheet name="Bife a role" sheetId="20" r:id="rId68"/>
    <sheet name="Almondegas" sheetId="18" r:id="rId69"/>
    <sheet name="Fricasse" sheetId="19" r:id="rId70"/>
    <sheet name="Coxa e sobre" sheetId="21" r:id="rId71"/>
    <sheet name="Bife a cavalo" sheetId="17" r:id="rId72"/>
    <sheet name="Estrogonofre Frango" sheetId="14" r:id="rId73"/>
    <sheet name="Estrogonofre" sheetId="8" r:id="rId74"/>
    <sheet name="Filé suíno" sheetId="11" r:id="rId75"/>
    <sheet name="Couve" sheetId="22" r:id="rId76"/>
    <sheet name="Mandioca cozida" sheetId="30" r:id="rId77"/>
    <sheet name="Feijoada" sheetId="23" r:id="rId78"/>
    <sheet name="Croutons" sheetId="16" r:id="rId79"/>
    <sheet name="Salada verde" sheetId="15" r:id="rId80"/>
    <sheet name="Salada campanha" sheetId="2" r:id="rId81"/>
    <sheet name="Feijão" sheetId="3" r:id="rId82"/>
    <sheet name="Arroz Branco" sheetId="4" r:id="rId83"/>
    <sheet name="Milanesa Bovina" sheetId="63" r:id="rId84"/>
    <sheet name="Milanesa Frango" sheetId="66" r:id="rId85"/>
    <sheet name="Feijão Tropeiro" sheetId="12" r:id="rId86"/>
    <sheet name="Mini salada" sheetId="13" r:id="rId87"/>
    <sheet name="Legumes" sheetId="9" r:id="rId88"/>
    <sheet name="Maionese de alho" sheetId="67" r:id="rId89"/>
    <sheet name="Maionese de ervas" sheetId="70" r:id="rId90"/>
    <sheet name="Barbecue de Goiabada" sheetId="74" r:id="rId91"/>
    <sheet name="Molho da casa" sheetId="78" r:id="rId92"/>
    <sheet name="Molho tártaro" sheetId="55" r:id="rId93"/>
    <sheet name="Molho de ervas" sheetId="48" r:id="rId94"/>
    <sheet name="Purê de batata" sheetId="5" r:id="rId95"/>
    <sheet name="Molho de queijo" sheetId="36" r:id="rId96"/>
    <sheet name="Molho madeira" sheetId="40" r:id="rId97"/>
    <sheet name="Farofa banana" sheetId="43" r:id="rId98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01" l="1"/>
  <c r="F5" i="101"/>
  <c r="E6" i="101"/>
  <c r="F6" i="101"/>
  <c r="E7" i="101"/>
  <c r="F7" i="101"/>
  <c r="E8" i="101"/>
  <c r="F8" i="101"/>
  <c r="E9" i="101"/>
  <c r="F9" i="101"/>
  <c r="E10" i="101"/>
  <c r="F10" i="101"/>
  <c r="E11" i="101"/>
  <c r="F11" i="101"/>
  <c r="E12" i="101"/>
  <c r="F12" i="101"/>
  <c r="E13" i="101"/>
  <c r="F13" i="101"/>
  <c r="E14" i="101"/>
  <c r="F14" i="101"/>
  <c r="E15" i="101"/>
  <c r="F15" i="101"/>
  <c r="E16" i="101"/>
  <c r="F16" i="101"/>
  <c r="F17" i="101"/>
  <c r="B3" i="101"/>
  <c r="E3" i="101"/>
  <c r="C69" i="100"/>
  <c r="C68" i="100"/>
  <c r="C67" i="100"/>
  <c r="C66" i="100"/>
  <c r="C65" i="100"/>
  <c r="C64" i="100"/>
  <c r="C63" i="100"/>
  <c r="C62" i="100"/>
  <c r="C61" i="100"/>
  <c r="C60" i="100"/>
  <c r="C59" i="100"/>
  <c r="C58" i="100"/>
  <c r="C57" i="100"/>
  <c r="C56" i="100"/>
  <c r="C55" i="100"/>
  <c r="C54" i="100"/>
  <c r="C53" i="100"/>
  <c r="C52" i="100"/>
  <c r="C51" i="100"/>
  <c r="C49" i="100"/>
  <c r="C48" i="100"/>
  <c r="C47" i="100"/>
  <c r="C46" i="100"/>
  <c r="C45" i="100"/>
  <c r="C44" i="100"/>
  <c r="C43" i="100"/>
  <c r="C42" i="100"/>
  <c r="C41" i="100"/>
  <c r="C40" i="100"/>
  <c r="C36" i="100"/>
  <c r="C35" i="100"/>
  <c r="C34" i="100"/>
  <c r="C33" i="100"/>
  <c r="C32" i="100"/>
  <c r="C31" i="100"/>
  <c r="C30" i="100"/>
  <c r="C29" i="100"/>
  <c r="C28" i="100"/>
  <c r="C27" i="100"/>
  <c r="C26" i="100"/>
  <c r="C25" i="100"/>
  <c r="C24" i="100"/>
  <c r="C23" i="100"/>
  <c r="C22" i="100"/>
  <c r="C21" i="100"/>
  <c r="C20" i="100"/>
  <c r="C19" i="100"/>
  <c r="C18" i="100"/>
  <c r="C17" i="100"/>
  <c r="C16" i="100"/>
  <c r="C15" i="100"/>
  <c r="C14" i="100"/>
  <c r="C13" i="100"/>
  <c r="C12" i="100"/>
  <c r="C11" i="100"/>
  <c r="C10" i="100"/>
  <c r="C9" i="100"/>
  <c r="C8" i="100"/>
  <c r="C7" i="100"/>
  <c r="C6" i="100"/>
  <c r="A873" i="7"/>
  <c r="B873" i="7"/>
  <c r="C873" i="7"/>
  <c r="D873" i="7"/>
  <c r="A874" i="7"/>
  <c r="B874" i="7"/>
  <c r="C874" i="7"/>
  <c r="D874" i="7"/>
  <c r="A875" i="7"/>
  <c r="B875" i="7"/>
  <c r="C875" i="7"/>
  <c r="D875" i="7"/>
  <c r="A876" i="7"/>
  <c r="B876" i="7"/>
  <c r="C876" i="7"/>
  <c r="D876" i="7"/>
  <c r="A877" i="7"/>
  <c r="B877" i="7"/>
  <c r="C877" i="7"/>
  <c r="D877" i="7"/>
  <c r="A878" i="7"/>
  <c r="B878" i="7"/>
  <c r="C878" i="7"/>
  <c r="D878" i="7"/>
  <c r="A879" i="7"/>
  <c r="B879" i="7"/>
  <c r="C879" i="7"/>
  <c r="D879" i="7"/>
  <c r="A880" i="7"/>
  <c r="B880" i="7"/>
  <c r="C880" i="7"/>
  <c r="D880" i="7"/>
  <c r="A881" i="7"/>
  <c r="B881" i="7"/>
  <c r="C881" i="7"/>
  <c r="D881" i="7"/>
  <c r="A882" i="7"/>
  <c r="B882" i="7"/>
  <c r="C882" i="7"/>
  <c r="D882" i="7"/>
  <c r="A883" i="7"/>
  <c r="B883" i="7"/>
  <c r="C883" i="7"/>
  <c r="D883" i="7"/>
  <c r="A884" i="7"/>
  <c r="B884" i="7"/>
  <c r="C884" i="7"/>
  <c r="D884" i="7"/>
  <c r="B872" i="7"/>
  <c r="C872" i="7"/>
  <c r="D872" i="7"/>
  <c r="A872" i="7"/>
  <c r="A870" i="7"/>
  <c r="B870" i="7"/>
  <c r="C870" i="7"/>
  <c r="D870" i="7"/>
  <c r="A871" i="7"/>
  <c r="B871" i="7"/>
  <c r="C871" i="7"/>
  <c r="D871" i="7"/>
  <c r="A864" i="7"/>
  <c r="B864" i="7"/>
  <c r="C864" i="7"/>
  <c r="D864" i="7"/>
  <c r="A865" i="7"/>
  <c r="B865" i="7"/>
  <c r="C865" i="7"/>
  <c r="D865" i="7"/>
  <c r="A866" i="7"/>
  <c r="B866" i="7"/>
  <c r="C866" i="7"/>
  <c r="D866" i="7"/>
  <c r="A867" i="7"/>
  <c r="B867" i="7"/>
  <c r="C867" i="7"/>
  <c r="D867" i="7"/>
  <c r="A868" i="7"/>
  <c r="B868" i="7"/>
  <c r="C868" i="7"/>
  <c r="D868" i="7"/>
  <c r="A869" i="7"/>
  <c r="B869" i="7"/>
  <c r="C869" i="7"/>
  <c r="D869" i="7"/>
  <c r="B863" i="7"/>
  <c r="C863" i="7"/>
  <c r="D863" i="7"/>
  <c r="A863" i="7"/>
  <c r="A855" i="7"/>
  <c r="B855" i="7"/>
  <c r="C855" i="7"/>
  <c r="D855" i="7"/>
  <c r="A856" i="7"/>
  <c r="B856" i="7"/>
  <c r="C856" i="7"/>
  <c r="D856" i="7"/>
  <c r="A857" i="7"/>
  <c r="B857" i="7"/>
  <c r="C857" i="7"/>
  <c r="D857" i="7"/>
  <c r="A858" i="7"/>
  <c r="B858" i="7"/>
  <c r="C858" i="7"/>
  <c r="D858" i="7"/>
  <c r="A859" i="7"/>
  <c r="B859" i="7"/>
  <c r="C859" i="7"/>
  <c r="D859" i="7"/>
  <c r="A860" i="7"/>
  <c r="B860" i="7"/>
  <c r="C860" i="7"/>
  <c r="D860" i="7"/>
  <c r="A861" i="7"/>
  <c r="B861" i="7"/>
  <c r="C861" i="7"/>
  <c r="D861" i="7"/>
  <c r="A862" i="7"/>
  <c r="B862" i="7"/>
  <c r="C862" i="7"/>
  <c r="D862" i="7"/>
  <c r="B854" i="7"/>
  <c r="C854" i="7"/>
  <c r="D854" i="7"/>
  <c r="A854" i="7"/>
  <c r="A849" i="7"/>
  <c r="B849" i="7"/>
  <c r="C849" i="7"/>
  <c r="D849" i="7"/>
  <c r="A850" i="7"/>
  <c r="B850" i="7"/>
  <c r="C850" i="7"/>
  <c r="D850" i="7"/>
  <c r="A851" i="7"/>
  <c r="B851" i="7"/>
  <c r="C851" i="7"/>
  <c r="D851" i="7"/>
  <c r="A852" i="7"/>
  <c r="B852" i="7"/>
  <c r="C852" i="7"/>
  <c r="D852" i="7"/>
  <c r="A853" i="7"/>
  <c r="B853" i="7"/>
  <c r="C853" i="7"/>
  <c r="D853" i="7"/>
  <c r="B848" i="7"/>
  <c r="C848" i="7"/>
  <c r="D848" i="7"/>
  <c r="A848" i="7"/>
  <c r="A840" i="7"/>
  <c r="B840" i="7"/>
  <c r="C840" i="7"/>
  <c r="D840" i="7"/>
  <c r="A841" i="7"/>
  <c r="B841" i="7"/>
  <c r="C841" i="7"/>
  <c r="D841" i="7"/>
  <c r="A842" i="7"/>
  <c r="B842" i="7"/>
  <c r="C842" i="7"/>
  <c r="D842" i="7"/>
  <c r="A843" i="7"/>
  <c r="B843" i="7"/>
  <c r="C843" i="7"/>
  <c r="D843" i="7"/>
  <c r="A844" i="7"/>
  <c r="B844" i="7"/>
  <c r="C844" i="7"/>
  <c r="D844" i="7"/>
  <c r="A845" i="7"/>
  <c r="B845" i="7"/>
  <c r="C845" i="7"/>
  <c r="D845" i="7"/>
  <c r="A846" i="7"/>
  <c r="B846" i="7"/>
  <c r="C846" i="7"/>
  <c r="D846" i="7"/>
  <c r="A847" i="7"/>
  <c r="B847" i="7"/>
  <c r="C847" i="7"/>
  <c r="D847" i="7"/>
  <c r="B839" i="7"/>
  <c r="C839" i="7"/>
  <c r="D839" i="7"/>
  <c r="A839" i="7"/>
  <c r="A833" i="7"/>
  <c r="B833" i="7"/>
  <c r="C833" i="7"/>
  <c r="D833" i="7"/>
  <c r="A834" i="7"/>
  <c r="B834" i="7"/>
  <c r="C834" i="7"/>
  <c r="D834" i="7"/>
  <c r="A835" i="7"/>
  <c r="B835" i="7"/>
  <c r="C835" i="7"/>
  <c r="D835" i="7"/>
  <c r="A836" i="7"/>
  <c r="B836" i="7"/>
  <c r="C836" i="7"/>
  <c r="D836" i="7"/>
  <c r="A837" i="7"/>
  <c r="B837" i="7"/>
  <c r="C837" i="7"/>
  <c r="D837" i="7"/>
  <c r="A838" i="7"/>
  <c r="B838" i="7"/>
  <c r="C838" i="7"/>
  <c r="D838" i="7"/>
  <c r="D832" i="7"/>
  <c r="B832" i="7"/>
  <c r="C832" i="7"/>
  <c r="A832" i="7"/>
  <c r="A825" i="7"/>
  <c r="B825" i="7"/>
  <c r="C825" i="7"/>
  <c r="D825" i="7"/>
  <c r="A826" i="7"/>
  <c r="B826" i="7"/>
  <c r="C826" i="7"/>
  <c r="D826" i="7"/>
  <c r="A827" i="7"/>
  <c r="B827" i="7"/>
  <c r="C827" i="7"/>
  <c r="D827" i="7"/>
  <c r="A828" i="7"/>
  <c r="B828" i="7"/>
  <c r="C828" i="7"/>
  <c r="D828" i="7"/>
  <c r="A829" i="7"/>
  <c r="B829" i="7"/>
  <c r="C829" i="7"/>
  <c r="D829" i="7"/>
  <c r="A830" i="7"/>
  <c r="B830" i="7"/>
  <c r="C830" i="7"/>
  <c r="D830" i="7"/>
  <c r="A831" i="7"/>
  <c r="B831" i="7"/>
  <c r="C831" i="7"/>
  <c r="D831" i="7"/>
  <c r="B824" i="7"/>
  <c r="C824" i="7"/>
  <c r="D824" i="7"/>
  <c r="A824" i="7"/>
  <c r="A816" i="7"/>
  <c r="B816" i="7"/>
  <c r="C816" i="7"/>
  <c r="D816" i="7"/>
  <c r="A817" i="7"/>
  <c r="B817" i="7"/>
  <c r="C817" i="7"/>
  <c r="D817" i="7"/>
  <c r="A818" i="7"/>
  <c r="B818" i="7"/>
  <c r="C818" i="7"/>
  <c r="D818" i="7"/>
  <c r="A819" i="7"/>
  <c r="B819" i="7"/>
  <c r="C819" i="7"/>
  <c r="D819" i="7"/>
  <c r="A820" i="7"/>
  <c r="B820" i="7"/>
  <c r="C820" i="7"/>
  <c r="D820" i="7"/>
  <c r="A821" i="7"/>
  <c r="B821" i="7"/>
  <c r="C821" i="7"/>
  <c r="D821" i="7"/>
  <c r="A822" i="7"/>
  <c r="B822" i="7"/>
  <c r="C822" i="7"/>
  <c r="D822" i="7"/>
  <c r="A823" i="7"/>
  <c r="B823" i="7"/>
  <c r="C823" i="7"/>
  <c r="D823" i="7"/>
  <c r="B815" i="7"/>
  <c r="C815" i="7"/>
  <c r="D815" i="7"/>
  <c r="A815" i="7"/>
  <c r="A807" i="7"/>
  <c r="B807" i="7"/>
  <c r="C807" i="7"/>
  <c r="D807" i="7"/>
  <c r="A808" i="7"/>
  <c r="B808" i="7"/>
  <c r="C808" i="7"/>
  <c r="D808" i="7"/>
  <c r="A809" i="7"/>
  <c r="B809" i="7"/>
  <c r="C809" i="7"/>
  <c r="D809" i="7"/>
  <c r="A810" i="7"/>
  <c r="B810" i="7"/>
  <c r="C810" i="7"/>
  <c r="D810" i="7"/>
  <c r="A811" i="7"/>
  <c r="B811" i="7"/>
  <c r="C811" i="7"/>
  <c r="D811" i="7"/>
  <c r="A812" i="7"/>
  <c r="B812" i="7"/>
  <c r="C812" i="7"/>
  <c r="D812" i="7"/>
  <c r="A813" i="7"/>
  <c r="B813" i="7"/>
  <c r="C813" i="7"/>
  <c r="D813" i="7"/>
  <c r="A814" i="7"/>
  <c r="B814" i="7"/>
  <c r="C814" i="7"/>
  <c r="D814" i="7"/>
  <c r="B806" i="7"/>
  <c r="C806" i="7"/>
  <c r="D806" i="7"/>
  <c r="A806" i="7"/>
  <c r="A799" i="7"/>
  <c r="B799" i="7"/>
  <c r="C799" i="7"/>
  <c r="D799" i="7"/>
  <c r="A800" i="7"/>
  <c r="B800" i="7"/>
  <c r="C800" i="7"/>
  <c r="D800" i="7"/>
  <c r="A801" i="7"/>
  <c r="B801" i="7"/>
  <c r="C801" i="7"/>
  <c r="D801" i="7"/>
  <c r="A802" i="7"/>
  <c r="B802" i="7"/>
  <c r="C802" i="7"/>
  <c r="D802" i="7"/>
  <c r="A803" i="7"/>
  <c r="B803" i="7"/>
  <c r="C803" i="7"/>
  <c r="D803" i="7"/>
  <c r="A804" i="7"/>
  <c r="B804" i="7"/>
  <c r="C804" i="7"/>
  <c r="D804" i="7"/>
  <c r="A805" i="7"/>
  <c r="B805" i="7"/>
  <c r="C805" i="7"/>
  <c r="D805" i="7"/>
  <c r="B798" i="7"/>
  <c r="C798" i="7"/>
  <c r="D798" i="7"/>
  <c r="A798" i="7"/>
  <c r="A790" i="7"/>
  <c r="B790" i="7"/>
  <c r="C790" i="7"/>
  <c r="D790" i="7"/>
  <c r="A791" i="7"/>
  <c r="B791" i="7"/>
  <c r="C791" i="7"/>
  <c r="D791" i="7"/>
  <c r="A792" i="7"/>
  <c r="B792" i="7"/>
  <c r="C792" i="7"/>
  <c r="D792" i="7"/>
  <c r="A793" i="7"/>
  <c r="B793" i="7"/>
  <c r="C793" i="7"/>
  <c r="D793" i="7"/>
  <c r="A794" i="7"/>
  <c r="B794" i="7"/>
  <c r="C794" i="7"/>
  <c r="D794" i="7"/>
  <c r="A795" i="7"/>
  <c r="B795" i="7"/>
  <c r="C795" i="7"/>
  <c r="D795" i="7"/>
  <c r="A796" i="7"/>
  <c r="B796" i="7"/>
  <c r="C796" i="7"/>
  <c r="D796" i="7"/>
  <c r="A797" i="7"/>
  <c r="B797" i="7"/>
  <c r="C797" i="7"/>
  <c r="D797" i="7"/>
  <c r="B789" i="7"/>
  <c r="C789" i="7"/>
  <c r="D789" i="7"/>
  <c r="A789" i="7"/>
  <c r="A782" i="7"/>
  <c r="B782" i="7"/>
  <c r="C782" i="7"/>
  <c r="D782" i="7"/>
  <c r="A783" i="7"/>
  <c r="B783" i="7"/>
  <c r="C783" i="7"/>
  <c r="D783" i="7"/>
  <c r="A784" i="7"/>
  <c r="B784" i="7"/>
  <c r="C784" i="7"/>
  <c r="D784" i="7"/>
  <c r="A785" i="7"/>
  <c r="B785" i="7"/>
  <c r="C785" i="7"/>
  <c r="D785" i="7"/>
  <c r="A786" i="7"/>
  <c r="B786" i="7"/>
  <c r="C786" i="7"/>
  <c r="D786" i="7"/>
  <c r="A787" i="7"/>
  <c r="B787" i="7"/>
  <c r="C787" i="7"/>
  <c r="D787" i="7"/>
  <c r="A788" i="7"/>
  <c r="B788" i="7"/>
  <c r="C788" i="7"/>
  <c r="D788" i="7"/>
  <c r="B781" i="7"/>
  <c r="C781" i="7"/>
  <c r="D781" i="7"/>
  <c r="A781" i="7"/>
  <c r="A773" i="7"/>
  <c r="B773" i="7"/>
  <c r="C773" i="7"/>
  <c r="D773" i="7"/>
  <c r="A774" i="7"/>
  <c r="B774" i="7"/>
  <c r="C774" i="7"/>
  <c r="D774" i="7"/>
  <c r="A775" i="7"/>
  <c r="B775" i="7"/>
  <c r="C775" i="7"/>
  <c r="D775" i="7"/>
  <c r="A776" i="7"/>
  <c r="B776" i="7"/>
  <c r="C776" i="7"/>
  <c r="D776" i="7"/>
  <c r="A777" i="7"/>
  <c r="B777" i="7"/>
  <c r="C777" i="7"/>
  <c r="D777" i="7"/>
  <c r="A778" i="7"/>
  <c r="B778" i="7"/>
  <c r="C778" i="7"/>
  <c r="D778" i="7"/>
  <c r="A779" i="7"/>
  <c r="B779" i="7"/>
  <c r="C779" i="7"/>
  <c r="D779" i="7"/>
  <c r="A780" i="7"/>
  <c r="B780" i="7"/>
  <c r="C780" i="7"/>
  <c r="D780" i="7"/>
  <c r="B772" i="7"/>
  <c r="C772" i="7"/>
  <c r="D772" i="7"/>
  <c r="A772" i="7"/>
  <c r="A769" i="7"/>
  <c r="B769" i="7"/>
  <c r="C769" i="7"/>
  <c r="D769" i="7"/>
  <c r="A770" i="7"/>
  <c r="B770" i="7"/>
  <c r="C770" i="7"/>
  <c r="D770" i="7"/>
  <c r="A771" i="7"/>
  <c r="B771" i="7"/>
  <c r="C771" i="7"/>
  <c r="D771" i="7"/>
  <c r="A759" i="7"/>
  <c r="B759" i="7"/>
  <c r="C759" i="7"/>
  <c r="D759" i="7"/>
  <c r="A760" i="7"/>
  <c r="B760" i="7"/>
  <c r="C760" i="7"/>
  <c r="D760" i="7"/>
  <c r="A761" i="7"/>
  <c r="B761" i="7"/>
  <c r="C761" i="7"/>
  <c r="D761" i="7"/>
  <c r="A762" i="7"/>
  <c r="B762" i="7"/>
  <c r="C762" i="7"/>
  <c r="D762" i="7"/>
  <c r="A763" i="7"/>
  <c r="B763" i="7"/>
  <c r="C763" i="7"/>
  <c r="D763" i="7"/>
  <c r="A764" i="7"/>
  <c r="B764" i="7"/>
  <c r="C764" i="7"/>
  <c r="D764" i="7"/>
  <c r="A765" i="7"/>
  <c r="B765" i="7"/>
  <c r="C765" i="7"/>
  <c r="D765" i="7"/>
  <c r="A766" i="7"/>
  <c r="B766" i="7"/>
  <c r="C766" i="7"/>
  <c r="D766" i="7"/>
  <c r="A767" i="7"/>
  <c r="B767" i="7"/>
  <c r="C767" i="7"/>
  <c r="D767" i="7"/>
  <c r="A768" i="7"/>
  <c r="B768" i="7"/>
  <c r="C768" i="7"/>
  <c r="D768" i="7"/>
  <c r="B758" i="7"/>
  <c r="C758" i="7"/>
  <c r="D758" i="7"/>
  <c r="A758" i="7"/>
  <c r="A748" i="7"/>
  <c r="B748" i="7"/>
  <c r="C748" i="7"/>
  <c r="D748" i="7"/>
  <c r="A749" i="7"/>
  <c r="B749" i="7"/>
  <c r="C749" i="7"/>
  <c r="D749" i="7"/>
  <c r="A750" i="7"/>
  <c r="B750" i="7"/>
  <c r="C750" i="7"/>
  <c r="D750" i="7"/>
  <c r="A751" i="7"/>
  <c r="B751" i="7"/>
  <c r="C751" i="7"/>
  <c r="D751" i="7"/>
  <c r="A752" i="7"/>
  <c r="B752" i="7"/>
  <c r="C752" i="7"/>
  <c r="D752" i="7"/>
  <c r="A753" i="7"/>
  <c r="B753" i="7"/>
  <c r="C753" i="7"/>
  <c r="D753" i="7"/>
  <c r="A754" i="7"/>
  <c r="B754" i="7"/>
  <c r="C754" i="7"/>
  <c r="D754" i="7"/>
  <c r="A755" i="7"/>
  <c r="B755" i="7"/>
  <c r="C755" i="7"/>
  <c r="D755" i="7"/>
  <c r="A756" i="7"/>
  <c r="B756" i="7"/>
  <c r="C756" i="7"/>
  <c r="D756" i="7"/>
  <c r="A757" i="7"/>
  <c r="B757" i="7"/>
  <c r="C757" i="7"/>
  <c r="D757" i="7"/>
  <c r="B747" i="7"/>
  <c r="C747" i="7"/>
  <c r="D747" i="7"/>
  <c r="A747" i="7"/>
  <c r="A737" i="7"/>
  <c r="B737" i="7"/>
  <c r="C737" i="7"/>
  <c r="D737" i="7"/>
  <c r="A738" i="7"/>
  <c r="B738" i="7"/>
  <c r="C738" i="7"/>
  <c r="D738" i="7"/>
  <c r="A739" i="7"/>
  <c r="B739" i="7"/>
  <c r="C739" i="7"/>
  <c r="D739" i="7"/>
  <c r="A740" i="7"/>
  <c r="B740" i="7"/>
  <c r="C740" i="7"/>
  <c r="D740" i="7"/>
  <c r="A741" i="7"/>
  <c r="B741" i="7"/>
  <c r="C741" i="7"/>
  <c r="D741" i="7"/>
  <c r="A742" i="7"/>
  <c r="B742" i="7"/>
  <c r="C742" i="7"/>
  <c r="D742" i="7"/>
  <c r="A743" i="7"/>
  <c r="B743" i="7"/>
  <c r="C743" i="7"/>
  <c r="D743" i="7"/>
  <c r="A744" i="7"/>
  <c r="B744" i="7"/>
  <c r="C744" i="7"/>
  <c r="D744" i="7"/>
  <c r="A745" i="7"/>
  <c r="B745" i="7"/>
  <c r="C745" i="7"/>
  <c r="D745" i="7"/>
  <c r="A746" i="7"/>
  <c r="B746" i="7"/>
  <c r="C746" i="7"/>
  <c r="D746" i="7"/>
  <c r="B736" i="7"/>
  <c r="C736" i="7"/>
  <c r="D736" i="7"/>
  <c r="A736" i="7"/>
  <c r="B1179" i="7"/>
  <c r="B1180" i="7"/>
  <c r="B1181" i="7"/>
  <c r="B1182" i="7"/>
  <c r="B1183" i="7"/>
  <c r="B1184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69" i="7"/>
  <c r="B1270" i="7"/>
  <c r="B1271" i="7"/>
  <c r="B1272" i="7"/>
  <c r="B1273" i="7"/>
  <c r="B1274" i="7"/>
  <c r="B1275" i="7"/>
  <c r="B1276" i="7"/>
  <c r="B1277" i="7"/>
  <c r="B1278" i="7"/>
  <c r="B1279" i="7"/>
  <c r="B1280" i="7"/>
  <c r="B1281" i="7"/>
  <c r="B1282" i="7"/>
  <c r="B1283" i="7"/>
  <c r="B1284" i="7"/>
  <c r="B1285" i="7"/>
  <c r="B1286" i="7"/>
  <c r="B1287" i="7"/>
  <c r="B1288" i="7"/>
  <c r="B1289" i="7"/>
  <c r="B1290" i="7"/>
  <c r="B1291" i="7"/>
  <c r="B1292" i="7"/>
  <c r="B1293" i="7"/>
  <c r="B1294" i="7"/>
  <c r="B1295" i="7"/>
  <c r="B1296" i="7"/>
  <c r="B1297" i="7"/>
  <c r="B1298" i="7"/>
  <c r="B1299" i="7"/>
  <c r="B1300" i="7"/>
  <c r="B1301" i="7"/>
  <c r="B1302" i="7"/>
  <c r="B1303" i="7"/>
  <c r="B1304" i="7"/>
  <c r="B1305" i="7"/>
  <c r="B1306" i="7"/>
  <c r="B1307" i="7"/>
  <c r="B1308" i="7"/>
  <c r="B1309" i="7"/>
  <c r="B1310" i="7"/>
  <c r="B1311" i="7"/>
  <c r="B1312" i="7"/>
  <c r="B1178" i="7"/>
  <c r="A728" i="7"/>
  <c r="B728" i="7"/>
  <c r="C728" i="7"/>
  <c r="D728" i="7"/>
  <c r="A729" i="7"/>
  <c r="B729" i="7"/>
  <c r="C729" i="7"/>
  <c r="D729" i="7"/>
  <c r="A730" i="7"/>
  <c r="B730" i="7"/>
  <c r="C730" i="7"/>
  <c r="D730" i="7"/>
  <c r="A731" i="7"/>
  <c r="B731" i="7"/>
  <c r="C731" i="7"/>
  <c r="D731" i="7"/>
  <c r="A732" i="7"/>
  <c r="B732" i="7"/>
  <c r="C732" i="7"/>
  <c r="D732" i="7"/>
  <c r="A733" i="7"/>
  <c r="B733" i="7"/>
  <c r="C733" i="7"/>
  <c r="D733" i="7"/>
  <c r="A734" i="7"/>
  <c r="B734" i="7"/>
  <c r="C734" i="7"/>
  <c r="D734" i="7"/>
  <c r="A735" i="7"/>
  <c r="B735" i="7"/>
  <c r="C735" i="7"/>
  <c r="D735" i="7"/>
  <c r="B727" i="7"/>
  <c r="C727" i="7"/>
  <c r="D727" i="7"/>
  <c r="A727" i="7"/>
  <c r="A723" i="7"/>
  <c r="B723" i="7"/>
  <c r="C723" i="7"/>
  <c r="D723" i="7"/>
  <c r="A724" i="7"/>
  <c r="B724" i="7"/>
  <c r="C724" i="7"/>
  <c r="D724" i="7"/>
  <c r="A725" i="7"/>
  <c r="B725" i="7"/>
  <c r="C725" i="7"/>
  <c r="D725" i="7"/>
  <c r="A726" i="7"/>
  <c r="B726" i="7"/>
  <c r="C726" i="7"/>
  <c r="D726" i="7"/>
  <c r="A712" i="7"/>
  <c r="B712" i="7"/>
  <c r="C712" i="7"/>
  <c r="D712" i="7"/>
  <c r="A713" i="7"/>
  <c r="B713" i="7"/>
  <c r="C713" i="7"/>
  <c r="D713" i="7"/>
  <c r="A714" i="7"/>
  <c r="B714" i="7"/>
  <c r="C714" i="7"/>
  <c r="D714" i="7"/>
  <c r="A715" i="7"/>
  <c r="B715" i="7"/>
  <c r="C715" i="7"/>
  <c r="D715" i="7"/>
  <c r="A716" i="7"/>
  <c r="B716" i="7"/>
  <c r="C716" i="7"/>
  <c r="D716" i="7"/>
  <c r="A717" i="7"/>
  <c r="B717" i="7"/>
  <c r="C717" i="7"/>
  <c r="D717" i="7"/>
  <c r="A718" i="7"/>
  <c r="B718" i="7"/>
  <c r="C718" i="7"/>
  <c r="D718" i="7"/>
  <c r="A719" i="7"/>
  <c r="B719" i="7"/>
  <c r="C719" i="7"/>
  <c r="D719" i="7"/>
  <c r="A720" i="7"/>
  <c r="B720" i="7"/>
  <c r="C720" i="7"/>
  <c r="D720" i="7"/>
  <c r="A721" i="7"/>
  <c r="B721" i="7"/>
  <c r="C721" i="7"/>
  <c r="D721" i="7"/>
  <c r="A722" i="7"/>
  <c r="B722" i="7"/>
  <c r="C722" i="7"/>
  <c r="D722" i="7"/>
  <c r="B711" i="7"/>
  <c r="C711" i="7"/>
  <c r="D711" i="7"/>
  <c r="A711" i="7"/>
  <c r="A700" i="7"/>
  <c r="B700" i="7"/>
  <c r="C700" i="7"/>
  <c r="D700" i="7"/>
  <c r="A701" i="7"/>
  <c r="B701" i="7"/>
  <c r="C701" i="7"/>
  <c r="D701" i="7"/>
  <c r="A702" i="7"/>
  <c r="B702" i="7"/>
  <c r="C702" i="7"/>
  <c r="D702" i="7"/>
  <c r="A703" i="7"/>
  <c r="B703" i="7"/>
  <c r="C703" i="7"/>
  <c r="D703" i="7"/>
  <c r="A704" i="7"/>
  <c r="B704" i="7"/>
  <c r="C704" i="7"/>
  <c r="D704" i="7"/>
  <c r="A705" i="7"/>
  <c r="B705" i="7"/>
  <c r="C705" i="7"/>
  <c r="D705" i="7"/>
  <c r="A706" i="7"/>
  <c r="B706" i="7"/>
  <c r="C706" i="7"/>
  <c r="D706" i="7"/>
  <c r="A707" i="7"/>
  <c r="B707" i="7"/>
  <c r="C707" i="7"/>
  <c r="D707" i="7"/>
  <c r="A708" i="7"/>
  <c r="B708" i="7"/>
  <c r="C708" i="7"/>
  <c r="D708" i="7"/>
  <c r="A709" i="7"/>
  <c r="B709" i="7"/>
  <c r="C709" i="7"/>
  <c r="D709" i="7"/>
  <c r="A710" i="7"/>
  <c r="B710" i="7"/>
  <c r="C710" i="7"/>
  <c r="D710" i="7"/>
  <c r="B699" i="7"/>
  <c r="C699" i="7"/>
  <c r="D699" i="7"/>
  <c r="A699" i="7"/>
  <c r="A693" i="7"/>
  <c r="B693" i="7"/>
  <c r="C693" i="7"/>
  <c r="D693" i="7"/>
  <c r="A694" i="7"/>
  <c r="B694" i="7"/>
  <c r="C694" i="7"/>
  <c r="D694" i="7"/>
  <c r="A695" i="7"/>
  <c r="B695" i="7"/>
  <c r="C695" i="7"/>
  <c r="D695" i="7"/>
  <c r="A696" i="7"/>
  <c r="B696" i="7"/>
  <c r="C696" i="7"/>
  <c r="D696" i="7"/>
  <c r="A697" i="7"/>
  <c r="B697" i="7"/>
  <c r="C697" i="7"/>
  <c r="D697" i="7"/>
  <c r="A698" i="7"/>
  <c r="B698" i="7"/>
  <c r="C698" i="7"/>
  <c r="D698" i="7"/>
  <c r="A684" i="7"/>
  <c r="B684" i="7"/>
  <c r="C684" i="7"/>
  <c r="D684" i="7"/>
  <c r="A685" i="7"/>
  <c r="B685" i="7"/>
  <c r="C685" i="7"/>
  <c r="D685" i="7"/>
  <c r="A686" i="7"/>
  <c r="B686" i="7"/>
  <c r="C686" i="7"/>
  <c r="D686" i="7"/>
  <c r="A687" i="7"/>
  <c r="B687" i="7"/>
  <c r="C687" i="7"/>
  <c r="D687" i="7"/>
  <c r="A688" i="7"/>
  <c r="B688" i="7"/>
  <c r="C688" i="7"/>
  <c r="D688" i="7"/>
  <c r="A689" i="7"/>
  <c r="B689" i="7"/>
  <c r="C689" i="7"/>
  <c r="D689" i="7"/>
  <c r="A690" i="7"/>
  <c r="B690" i="7"/>
  <c r="C690" i="7"/>
  <c r="D690" i="7"/>
  <c r="A691" i="7"/>
  <c r="B691" i="7"/>
  <c r="C691" i="7"/>
  <c r="D691" i="7"/>
  <c r="A692" i="7"/>
  <c r="B692" i="7"/>
  <c r="C692" i="7"/>
  <c r="D692" i="7"/>
  <c r="B683" i="7"/>
  <c r="C683" i="7"/>
  <c r="D683" i="7"/>
  <c r="A683" i="7"/>
  <c r="A671" i="7"/>
  <c r="B671" i="7"/>
  <c r="C671" i="7"/>
  <c r="D671" i="7"/>
  <c r="A672" i="7"/>
  <c r="B672" i="7"/>
  <c r="C672" i="7"/>
  <c r="D672" i="7"/>
  <c r="A673" i="7"/>
  <c r="B673" i="7"/>
  <c r="C673" i="7"/>
  <c r="D673" i="7"/>
  <c r="A674" i="7"/>
  <c r="B674" i="7"/>
  <c r="C674" i="7"/>
  <c r="D674" i="7"/>
  <c r="A675" i="7"/>
  <c r="B675" i="7"/>
  <c r="C675" i="7"/>
  <c r="D675" i="7"/>
  <c r="A676" i="7"/>
  <c r="B676" i="7"/>
  <c r="C676" i="7"/>
  <c r="D676" i="7"/>
  <c r="A677" i="7"/>
  <c r="B677" i="7"/>
  <c r="C677" i="7"/>
  <c r="D677" i="7"/>
  <c r="A678" i="7"/>
  <c r="B678" i="7"/>
  <c r="C678" i="7"/>
  <c r="D678" i="7"/>
  <c r="A679" i="7"/>
  <c r="B679" i="7"/>
  <c r="C679" i="7"/>
  <c r="D679" i="7"/>
  <c r="A680" i="7"/>
  <c r="B680" i="7"/>
  <c r="C680" i="7"/>
  <c r="D680" i="7"/>
  <c r="A681" i="7"/>
  <c r="B681" i="7"/>
  <c r="C681" i="7"/>
  <c r="D681" i="7"/>
  <c r="A682" i="7"/>
  <c r="B682" i="7"/>
  <c r="C682" i="7"/>
  <c r="D682" i="7"/>
  <c r="B670" i="7"/>
  <c r="C670" i="7"/>
  <c r="D670" i="7"/>
  <c r="A670" i="7"/>
  <c r="A666" i="7"/>
  <c r="B666" i="7"/>
  <c r="C666" i="7"/>
  <c r="D666" i="7"/>
  <c r="A667" i="7"/>
  <c r="B667" i="7"/>
  <c r="C667" i="7"/>
  <c r="D667" i="7"/>
  <c r="A668" i="7"/>
  <c r="B668" i="7"/>
  <c r="C668" i="7"/>
  <c r="D668" i="7"/>
  <c r="A669" i="7"/>
  <c r="B669" i="7"/>
  <c r="C669" i="7"/>
  <c r="D669" i="7"/>
  <c r="A655" i="7"/>
  <c r="B655" i="7"/>
  <c r="C655" i="7"/>
  <c r="D655" i="7"/>
  <c r="A656" i="7"/>
  <c r="B656" i="7"/>
  <c r="C656" i="7"/>
  <c r="D656" i="7"/>
  <c r="A657" i="7"/>
  <c r="B657" i="7"/>
  <c r="C657" i="7"/>
  <c r="D657" i="7"/>
  <c r="A658" i="7"/>
  <c r="B658" i="7"/>
  <c r="C658" i="7"/>
  <c r="D658" i="7"/>
  <c r="A659" i="7"/>
  <c r="B659" i="7"/>
  <c r="C659" i="7"/>
  <c r="D659" i="7"/>
  <c r="A660" i="7"/>
  <c r="B660" i="7"/>
  <c r="C660" i="7"/>
  <c r="D660" i="7"/>
  <c r="A661" i="7"/>
  <c r="B661" i="7"/>
  <c r="C661" i="7"/>
  <c r="D661" i="7"/>
  <c r="A662" i="7"/>
  <c r="B662" i="7"/>
  <c r="C662" i="7"/>
  <c r="D662" i="7"/>
  <c r="A663" i="7"/>
  <c r="B663" i="7"/>
  <c r="C663" i="7"/>
  <c r="D663" i="7"/>
  <c r="A664" i="7"/>
  <c r="B664" i="7"/>
  <c r="C664" i="7"/>
  <c r="D664" i="7"/>
  <c r="A665" i="7"/>
  <c r="B665" i="7"/>
  <c r="C665" i="7"/>
  <c r="D665" i="7"/>
  <c r="B654" i="7"/>
  <c r="C654" i="7"/>
  <c r="D654" i="7"/>
  <c r="A654" i="7"/>
  <c r="A641" i="7"/>
  <c r="B641" i="7"/>
  <c r="C641" i="7"/>
  <c r="D641" i="7"/>
  <c r="A642" i="7"/>
  <c r="B642" i="7"/>
  <c r="C642" i="7"/>
  <c r="D642" i="7"/>
  <c r="A643" i="7"/>
  <c r="B643" i="7"/>
  <c r="C643" i="7"/>
  <c r="D643" i="7"/>
  <c r="A644" i="7"/>
  <c r="B644" i="7"/>
  <c r="C644" i="7"/>
  <c r="D644" i="7"/>
  <c r="A645" i="7"/>
  <c r="B645" i="7"/>
  <c r="C645" i="7"/>
  <c r="D645" i="7"/>
  <c r="A646" i="7"/>
  <c r="B646" i="7"/>
  <c r="C646" i="7"/>
  <c r="D646" i="7"/>
  <c r="A647" i="7"/>
  <c r="B647" i="7"/>
  <c r="C647" i="7"/>
  <c r="D647" i="7"/>
  <c r="A648" i="7"/>
  <c r="B648" i="7"/>
  <c r="C648" i="7"/>
  <c r="D648" i="7"/>
  <c r="A649" i="7"/>
  <c r="B649" i="7"/>
  <c r="C649" i="7"/>
  <c r="D649" i="7"/>
  <c r="A650" i="7"/>
  <c r="B650" i="7"/>
  <c r="C650" i="7"/>
  <c r="D650" i="7"/>
  <c r="A651" i="7"/>
  <c r="B651" i="7"/>
  <c r="C651" i="7"/>
  <c r="D651" i="7"/>
  <c r="A652" i="7"/>
  <c r="B652" i="7"/>
  <c r="C652" i="7"/>
  <c r="D652" i="7"/>
  <c r="A653" i="7"/>
  <c r="B653" i="7"/>
  <c r="C653" i="7"/>
  <c r="D653" i="7"/>
  <c r="B640" i="7"/>
  <c r="C640" i="7"/>
  <c r="D640" i="7"/>
  <c r="A640" i="7"/>
  <c r="A629" i="7"/>
  <c r="B629" i="7"/>
  <c r="C629" i="7"/>
  <c r="D629" i="7"/>
  <c r="A630" i="7"/>
  <c r="B630" i="7"/>
  <c r="C630" i="7"/>
  <c r="D630" i="7"/>
  <c r="A631" i="7"/>
  <c r="B631" i="7"/>
  <c r="C631" i="7"/>
  <c r="D631" i="7"/>
  <c r="A632" i="7"/>
  <c r="B632" i="7"/>
  <c r="C632" i="7"/>
  <c r="D632" i="7"/>
  <c r="A633" i="7"/>
  <c r="B633" i="7"/>
  <c r="C633" i="7"/>
  <c r="D633" i="7"/>
  <c r="A634" i="7"/>
  <c r="B634" i="7"/>
  <c r="C634" i="7"/>
  <c r="D634" i="7"/>
  <c r="A635" i="7"/>
  <c r="B635" i="7"/>
  <c r="C635" i="7"/>
  <c r="D635" i="7"/>
  <c r="A636" i="7"/>
  <c r="B636" i="7"/>
  <c r="C636" i="7"/>
  <c r="D636" i="7"/>
  <c r="A637" i="7"/>
  <c r="B637" i="7"/>
  <c r="C637" i="7"/>
  <c r="D637" i="7"/>
  <c r="A638" i="7"/>
  <c r="B638" i="7"/>
  <c r="C638" i="7"/>
  <c r="D638" i="7"/>
  <c r="A639" i="7"/>
  <c r="B639" i="7"/>
  <c r="C639" i="7"/>
  <c r="D639" i="7"/>
  <c r="B628" i="7"/>
  <c r="C628" i="7"/>
  <c r="D628" i="7"/>
  <c r="A628" i="7"/>
  <c r="A618" i="7"/>
  <c r="B618" i="7"/>
  <c r="C618" i="7"/>
  <c r="D618" i="7"/>
  <c r="A619" i="7"/>
  <c r="B619" i="7"/>
  <c r="C619" i="7"/>
  <c r="D619" i="7"/>
  <c r="A620" i="7"/>
  <c r="B620" i="7"/>
  <c r="C620" i="7"/>
  <c r="D620" i="7"/>
  <c r="A621" i="7"/>
  <c r="B621" i="7"/>
  <c r="C621" i="7"/>
  <c r="D621" i="7"/>
  <c r="A622" i="7"/>
  <c r="B622" i="7"/>
  <c r="C622" i="7"/>
  <c r="D622" i="7"/>
  <c r="A623" i="7"/>
  <c r="B623" i="7"/>
  <c r="C623" i="7"/>
  <c r="D623" i="7"/>
  <c r="A624" i="7"/>
  <c r="B624" i="7"/>
  <c r="C624" i="7"/>
  <c r="D624" i="7"/>
  <c r="A625" i="7"/>
  <c r="B625" i="7"/>
  <c r="C625" i="7"/>
  <c r="D625" i="7"/>
  <c r="A626" i="7"/>
  <c r="B626" i="7"/>
  <c r="C626" i="7"/>
  <c r="D626" i="7"/>
  <c r="A627" i="7"/>
  <c r="B627" i="7"/>
  <c r="C627" i="7"/>
  <c r="D627" i="7"/>
  <c r="B617" i="7"/>
  <c r="C617" i="7"/>
  <c r="D617" i="7"/>
  <c r="A617" i="7"/>
  <c r="A608" i="7"/>
  <c r="B608" i="7"/>
  <c r="C608" i="7"/>
  <c r="D608" i="7"/>
  <c r="A609" i="7"/>
  <c r="B609" i="7"/>
  <c r="C609" i="7"/>
  <c r="D609" i="7"/>
  <c r="A610" i="7"/>
  <c r="B610" i="7"/>
  <c r="C610" i="7"/>
  <c r="D610" i="7"/>
  <c r="A611" i="7"/>
  <c r="B611" i="7"/>
  <c r="C611" i="7"/>
  <c r="D611" i="7"/>
  <c r="A612" i="7"/>
  <c r="B612" i="7"/>
  <c r="C612" i="7"/>
  <c r="D612" i="7"/>
  <c r="A613" i="7"/>
  <c r="B613" i="7"/>
  <c r="C613" i="7"/>
  <c r="D613" i="7"/>
  <c r="A614" i="7"/>
  <c r="B614" i="7"/>
  <c r="C614" i="7"/>
  <c r="D614" i="7"/>
  <c r="A615" i="7"/>
  <c r="B615" i="7"/>
  <c r="C615" i="7"/>
  <c r="D615" i="7"/>
  <c r="A616" i="7"/>
  <c r="B616" i="7"/>
  <c r="C616" i="7"/>
  <c r="D616" i="7"/>
  <c r="D607" i="7"/>
  <c r="B607" i="7"/>
  <c r="C607" i="7"/>
  <c r="A607" i="7"/>
  <c r="A604" i="7"/>
  <c r="B604" i="7"/>
  <c r="C604" i="7"/>
  <c r="D604" i="7"/>
  <c r="A605" i="7"/>
  <c r="B605" i="7"/>
  <c r="C605" i="7"/>
  <c r="D605" i="7"/>
  <c r="A606" i="7"/>
  <c r="B606" i="7"/>
  <c r="C606" i="7"/>
  <c r="D606" i="7"/>
  <c r="A595" i="7"/>
  <c r="B595" i="7"/>
  <c r="C595" i="7"/>
  <c r="D595" i="7"/>
  <c r="A596" i="7"/>
  <c r="B596" i="7"/>
  <c r="C596" i="7"/>
  <c r="D596" i="7"/>
  <c r="A597" i="7"/>
  <c r="B597" i="7"/>
  <c r="C597" i="7"/>
  <c r="D597" i="7"/>
  <c r="A598" i="7"/>
  <c r="B598" i="7"/>
  <c r="C598" i="7"/>
  <c r="D598" i="7"/>
  <c r="A599" i="7"/>
  <c r="B599" i="7"/>
  <c r="C599" i="7"/>
  <c r="D599" i="7"/>
  <c r="A600" i="7"/>
  <c r="B600" i="7"/>
  <c r="C600" i="7"/>
  <c r="D600" i="7"/>
  <c r="A601" i="7"/>
  <c r="B601" i="7"/>
  <c r="C601" i="7"/>
  <c r="D601" i="7"/>
  <c r="A602" i="7"/>
  <c r="B602" i="7"/>
  <c r="C602" i="7"/>
  <c r="D602" i="7"/>
  <c r="A603" i="7"/>
  <c r="B603" i="7"/>
  <c r="C603" i="7"/>
  <c r="D603" i="7"/>
  <c r="B594" i="7"/>
  <c r="C594" i="7"/>
  <c r="D594" i="7"/>
  <c r="A594" i="7"/>
  <c r="A590" i="7"/>
  <c r="B590" i="7"/>
  <c r="C590" i="7"/>
  <c r="D590" i="7"/>
  <c r="A591" i="7"/>
  <c r="B591" i="7"/>
  <c r="C591" i="7"/>
  <c r="D591" i="7"/>
  <c r="A592" i="7"/>
  <c r="B592" i="7"/>
  <c r="C592" i="7"/>
  <c r="D592" i="7"/>
  <c r="A593" i="7"/>
  <c r="B593" i="7"/>
  <c r="C593" i="7"/>
  <c r="D593" i="7"/>
  <c r="A581" i="7"/>
  <c r="B581" i="7"/>
  <c r="C581" i="7"/>
  <c r="D581" i="7"/>
  <c r="A582" i="7"/>
  <c r="B582" i="7"/>
  <c r="C582" i="7"/>
  <c r="D582" i="7"/>
  <c r="A583" i="7"/>
  <c r="B583" i="7"/>
  <c r="C583" i="7"/>
  <c r="D583" i="7"/>
  <c r="A584" i="7"/>
  <c r="B584" i="7"/>
  <c r="C584" i="7"/>
  <c r="D584" i="7"/>
  <c r="A585" i="7"/>
  <c r="B585" i="7"/>
  <c r="C585" i="7"/>
  <c r="D585" i="7"/>
  <c r="A586" i="7"/>
  <c r="B586" i="7"/>
  <c r="C586" i="7"/>
  <c r="D586" i="7"/>
  <c r="A587" i="7"/>
  <c r="B587" i="7"/>
  <c r="C587" i="7"/>
  <c r="D587" i="7"/>
  <c r="A588" i="7"/>
  <c r="B588" i="7"/>
  <c r="C588" i="7"/>
  <c r="D588" i="7"/>
  <c r="A589" i="7"/>
  <c r="B589" i="7"/>
  <c r="C589" i="7"/>
  <c r="D589" i="7"/>
  <c r="B580" i="7"/>
  <c r="C580" i="7"/>
  <c r="D580" i="7"/>
  <c r="A580" i="7"/>
  <c r="A576" i="7"/>
  <c r="B576" i="7"/>
  <c r="C576" i="7"/>
  <c r="D576" i="7"/>
  <c r="A577" i="7"/>
  <c r="B577" i="7"/>
  <c r="C577" i="7"/>
  <c r="D577" i="7"/>
  <c r="A578" i="7"/>
  <c r="B578" i="7"/>
  <c r="C578" i="7"/>
  <c r="D578" i="7"/>
  <c r="A579" i="7"/>
  <c r="B579" i="7"/>
  <c r="C579" i="7"/>
  <c r="D579" i="7"/>
  <c r="A568" i="7"/>
  <c r="B568" i="7"/>
  <c r="C568" i="7"/>
  <c r="D568" i="7"/>
  <c r="A569" i="7"/>
  <c r="B569" i="7"/>
  <c r="C569" i="7"/>
  <c r="D569" i="7"/>
  <c r="A570" i="7"/>
  <c r="B570" i="7"/>
  <c r="C570" i="7"/>
  <c r="D570" i="7"/>
  <c r="A571" i="7"/>
  <c r="B571" i="7"/>
  <c r="C571" i="7"/>
  <c r="D571" i="7"/>
  <c r="A572" i="7"/>
  <c r="B572" i="7"/>
  <c r="C572" i="7"/>
  <c r="D572" i="7"/>
  <c r="A573" i="7"/>
  <c r="B573" i="7"/>
  <c r="C573" i="7"/>
  <c r="D573" i="7"/>
  <c r="A574" i="7"/>
  <c r="B574" i="7"/>
  <c r="C574" i="7"/>
  <c r="D574" i="7"/>
  <c r="A575" i="7"/>
  <c r="B575" i="7"/>
  <c r="C575" i="7"/>
  <c r="D575" i="7"/>
  <c r="B567" i="7"/>
  <c r="C567" i="7"/>
  <c r="D567" i="7"/>
  <c r="A567" i="7"/>
  <c r="A564" i="7"/>
  <c r="B564" i="7"/>
  <c r="C564" i="7"/>
  <c r="D564" i="7"/>
  <c r="A565" i="7"/>
  <c r="B565" i="7"/>
  <c r="C565" i="7"/>
  <c r="D565" i="7"/>
  <c r="A566" i="7"/>
  <c r="B566" i="7"/>
  <c r="C566" i="7"/>
  <c r="D566" i="7"/>
  <c r="A555" i="7"/>
  <c r="B555" i="7"/>
  <c r="C555" i="7"/>
  <c r="D555" i="7"/>
  <c r="A556" i="7"/>
  <c r="B556" i="7"/>
  <c r="C556" i="7"/>
  <c r="D556" i="7"/>
  <c r="A557" i="7"/>
  <c r="B557" i="7"/>
  <c r="C557" i="7"/>
  <c r="D557" i="7"/>
  <c r="A558" i="7"/>
  <c r="B558" i="7"/>
  <c r="C558" i="7"/>
  <c r="D558" i="7"/>
  <c r="A559" i="7"/>
  <c r="B559" i="7"/>
  <c r="C559" i="7"/>
  <c r="D559" i="7"/>
  <c r="A560" i="7"/>
  <c r="B560" i="7"/>
  <c r="C560" i="7"/>
  <c r="D560" i="7"/>
  <c r="A561" i="7"/>
  <c r="B561" i="7"/>
  <c r="C561" i="7"/>
  <c r="D561" i="7"/>
  <c r="A562" i="7"/>
  <c r="B562" i="7"/>
  <c r="C562" i="7"/>
  <c r="D562" i="7"/>
  <c r="A563" i="7"/>
  <c r="B563" i="7"/>
  <c r="C563" i="7"/>
  <c r="D563" i="7"/>
  <c r="B554" i="7"/>
  <c r="C554" i="7"/>
  <c r="D554" i="7"/>
  <c r="A554" i="7"/>
  <c r="A552" i="7"/>
  <c r="B552" i="7"/>
  <c r="C552" i="7"/>
  <c r="D552" i="7"/>
  <c r="A553" i="7"/>
  <c r="B553" i="7"/>
  <c r="C553" i="7"/>
  <c r="D553" i="7"/>
  <c r="A542" i="7"/>
  <c r="B542" i="7"/>
  <c r="C542" i="7"/>
  <c r="D542" i="7"/>
  <c r="A543" i="7"/>
  <c r="B543" i="7"/>
  <c r="C543" i="7"/>
  <c r="D543" i="7"/>
  <c r="A544" i="7"/>
  <c r="B544" i="7"/>
  <c r="C544" i="7"/>
  <c r="D544" i="7"/>
  <c r="A545" i="7"/>
  <c r="B545" i="7"/>
  <c r="C545" i="7"/>
  <c r="D545" i="7"/>
  <c r="A546" i="7"/>
  <c r="B546" i="7"/>
  <c r="C546" i="7"/>
  <c r="D546" i="7"/>
  <c r="A547" i="7"/>
  <c r="B547" i="7"/>
  <c r="C547" i="7"/>
  <c r="D547" i="7"/>
  <c r="A548" i="7"/>
  <c r="B548" i="7"/>
  <c r="C548" i="7"/>
  <c r="D548" i="7"/>
  <c r="A549" i="7"/>
  <c r="B549" i="7"/>
  <c r="C549" i="7"/>
  <c r="D549" i="7"/>
  <c r="A550" i="7"/>
  <c r="B550" i="7"/>
  <c r="C550" i="7"/>
  <c r="D550" i="7"/>
  <c r="A551" i="7"/>
  <c r="B551" i="7"/>
  <c r="C551" i="7"/>
  <c r="D551" i="7"/>
  <c r="B541" i="7"/>
  <c r="C541" i="7"/>
  <c r="D541" i="7"/>
  <c r="A541" i="7"/>
  <c r="A530" i="7"/>
  <c r="B530" i="7"/>
  <c r="C530" i="7"/>
  <c r="D530" i="7"/>
  <c r="A531" i="7"/>
  <c r="B531" i="7"/>
  <c r="C531" i="7"/>
  <c r="D531" i="7"/>
  <c r="A532" i="7"/>
  <c r="B532" i="7"/>
  <c r="C532" i="7"/>
  <c r="D532" i="7"/>
  <c r="A533" i="7"/>
  <c r="B533" i="7"/>
  <c r="C533" i="7"/>
  <c r="D533" i="7"/>
  <c r="A534" i="7"/>
  <c r="B534" i="7"/>
  <c r="C534" i="7"/>
  <c r="D534" i="7"/>
  <c r="A535" i="7"/>
  <c r="B535" i="7"/>
  <c r="C535" i="7"/>
  <c r="D535" i="7"/>
  <c r="A536" i="7"/>
  <c r="B536" i="7"/>
  <c r="C536" i="7"/>
  <c r="D536" i="7"/>
  <c r="A537" i="7"/>
  <c r="B537" i="7"/>
  <c r="C537" i="7"/>
  <c r="D537" i="7"/>
  <c r="A538" i="7"/>
  <c r="B538" i="7"/>
  <c r="C538" i="7"/>
  <c r="D538" i="7"/>
  <c r="A539" i="7"/>
  <c r="B539" i="7"/>
  <c r="C539" i="7"/>
  <c r="D539" i="7"/>
  <c r="A540" i="7"/>
  <c r="B540" i="7"/>
  <c r="C540" i="7"/>
  <c r="D540" i="7"/>
  <c r="B529" i="7"/>
  <c r="C529" i="7"/>
  <c r="D529" i="7"/>
  <c r="A529" i="7"/>
  <c r="A522" i="7"/>
  <c r="B522" i="7"/>
  <c r="C522" i="7"/>
  <c r="D522" i="7"/>
  <c r="A523" i="7"/>
  <c r="B523" i="7"/>
  <c r="C523" i="7"/>
  <c r="D523" i="7"/>
  <c r="A524" i="7"/>
  <c r="B524" i="7"/>
  <c r="C524" i="7"/>
  <c r="D524" i="7"/>
  <c r="A525" i="7"/>
  <c r="B525" i="7"/>
  <c r="C525" i="7"/>
  <c r="D525" i="7"/>
  <c r="A526" i="7"/>
  <c r="B526" i="7"/>
  <c r="C526" i="7"/>
  <c r="D526" i="7"/>
  <c r="A527" i="7"/>
  <c r="B527" i="7"/>
  <c r="C527" i="7"/>
  <c r="D527" i="7"/>
  <c r="A528" i="7"/>
  <c r="B528" i="7"/>
  <c r="C528" i="7"/>
  <c r="D528" i="7"/>
  <c r="B521" i="7"/>
  <c r="C521" i="7"/>
  <c r="D521" i="7"/>
  <c r="A521" i="7"/>
  <c r="A514" i="7"/>
  <c r="B514" i="7"/>
  <c r="C514" i="7"/>
  <c r="D514" i="7"/>
  <c r="A515" i="7"/>
  <c r="B515" i="7"/>
  <c r="C515" i="7"/>
  <c r="D515" i="7"/>
  <c r="A516" i="7"/>
  <c r="B516" i="7"/>
  <c r="C516" i="7"/>
  <c r="D516" i="7"/>
  <c r="A517" i="7"/>
  <c r="B517" i="7"/>
  <c r="C517" i="7"/>
  <c r="D517" i="7"/>
  <c r="A518" i="7"/>
  <c r="B518" i="7"/>
  <c r="C518" i="7"/>
  <c r="D518" i="7"/>
  <c r="A519" i="7"/>
  <c r="B519" i="7"/>
  <c r="C519" i="7"/>
  <c r="D519" i="7"/>
  <c r="A520" i="7"/>
  <c r="B520" i="7"/>
  <c r="C520" i="7"/>
  <c r="D520" i="7"/>
  <c r="B513" i="7"/>
  <c r="C513" i="7"/>
  <c r="D513" i="7"/>
  <c r="A513" i="7"/>
  <c r="A506" i="7"/>
  <c r="B506" i="7"/>
  <c r="C506" i="7"/>
  <c r="D506" i="7"/>
  <c r="A507" i="7"/>
  <c r="B507" i="7"/>
  <c r="C507" i="7"/>
  <c r="D507" i="7"/>
  <c r="A508" i="7"/>
  <c r="B508" i="7"/>
  <c r="C508" i="7"/>
  <c r="D508" i="7"/>
  <c r="A509" i="7"/>
  <c r="B509" i="7"/>
  <c r="C509" i="7"/>
  <c r="D509" i="7"/>
  <c r="A510" i="7"/>
  <c r="B510" i="7"/>
  <c r="C510" i="7"/>
  <c r="D510" i="7"/>
  <c r="A511" i="7"/>
  <c r="B511" i="7"/>
  <c r="C511" i="7"/>
  <c r="D511" i="7"/>
  <c r="A512" i="7"/>
  <c r="B512" i="7"/>
  <c r="C512" i="7"/>
  <c r="D512" i="7"/>
  <c r="B505" i="7"/>
  <c r="C505" i="7"/>
  <c r="D505" i="7"/>
  <c r="A505" i="7"/>
  <c r="A504" i="7"/>
  <c r="B504" i="7"/>
  <c r="C504" i="7"/>
  <c r="D504" i="7"/>
  <c r="A495" i="7"/>
  <c r="B495" i="7"/>
  <c r="C495" i="7"/>
  <c r="D495" i="7"/>
  <c r="A496" i="7"/>
  <c r="B496" i="7"/>
  <c r="C496" i="7"/>
  <c r="D496" i="7"/>
  <c r="A497" i="7"/>
  <c r="B497" i="7"/>
  <c r="C497" i="7"/>
  <c r="D497" i="7"/>
  <c r="A498" i="7"/>
  <c r="B498" i="7"/>
  <c r="C498" i="7"/>
  <c r="D498" i="7"/>
  <c r="A499" i="7"/>
  <c r="B499" i="7"/>
  <c r="C499" i="7"/>
  <c r="D499" i="7"/>
  <c r="A500" i="7"/>
  <c r="B500" i="7"/>
  <c r="C500" i="7"/>
  <c r="D500" i="7"/>
  <c r="A501" i="7"/>
  <c r="B501" i="7"/>
  <c r="C501" i="7"/>
  <c r="D501" i="7"/>
  <c r="A502" i="7"/>
  <c r="B502" i="7"/>
  <c r="C502" i="7"/>
  <c r="D502" i="7"/>
  <c r="A503" i="7"/>
  <c r="B503" i="7"/>
  <c r="C503" i="7"/>
  <c r="D503" i="7"/>
  <c r="B494" i="7"/>
  <c r="C494" i="7"/>
  <c r="D494" i="7"/>
  <c r="A494" i="7"/>
  <c r="A491" i="7"/>
  <c r="B491" i="7"/>
  <c r="C491" i="7"/>
  <c r="D491" i="7"/>
  <c r="A492" i="7"/>
  <c r="B492" i="7"/>
  <c r="C492" i="7"/>
  <c r="D492" i="7"/>
  <c r="A493" i="7"/>
  <c r="B493" i="7"/>
  <c r="C493" i="7"/>
  <c r="D493" i="7"/>
  <c r="A481" i="7"/>
  <c r="B481" i="7"/>
  <c r="C481" i="7"/>
  <c r="D481" i="7"/>
  <c r="A482" i="7"/>
  <c r="B482" i="7"/>
  <c r="C482" i="7"/>
  <c r="D482" i="7"/>
  <c r="A483" i="7"/>
  <c r="B483" i="7"/>
  <c r="C483" i="7"/>
  <c r="D483" i="7"/>
  <c r="A484" i="7"/>
  <c r="B484" i="7"/>
  <c r="C484" i="7"/>
  <c r="D484" i="7"/>
  <c r="A485" i="7"/>
  <c r="B485" i="7"/>
  <c r="C485" i="7"/>
  <c r="D485" i="7"/>
  <c r="A486" i="7"/>
  <c r="B486" i="7"/>
  <c r="C486" i="7"/>
  <c r="D486" i="7"/>
  <c r="A487" i="7"/>
  <c r="B487" i="7"/>
  <c r="C487" i="7"/>
  <c r="D487" i="7"/>
  <c r="A488" i="7"/>
  <c r="B488" i="7"/>
  <c r="C488" i="7"/>
  <c r="D488" i="7"/>
  <c r="A489" i="7"/>
  <c r="B489" i="7"/>
  <c r="C489" i="7"/>
  <c r="D489" i="7"/>
  <c r="A490" i="7"/>
  <c r="B490" i="7"/>
  <c r="C490" i="7"/>
  <c r="D490" i="7"/>
  <c r="B480" i="7"/>
  <c r="C480" i="7"/>
  <c r="D480" i="7"/>
  <c r="A480" i="7"/>
  <c r="A474" i="7"/>
  <c r="B474" i="7"/>
  <c r="C474" i="7"/>
  <c r="D474" i="7"/>
  <c r="A475" i="7"/>
  <c r="B475" i="7"/>
  <c r="C475" i="7"/>
  <c r="D475" i="7"/>
  <c r="A476" i="7"/>
  <c r="B476" i="7"/>
  <c r="C476" i="7"/>
  <c r="D476" i="7"/>
  <c r="A477" i="7"/>
  <c r="B477" i="7"/>
  <c r="C477" i="7"/>
  <c r="D477" i="7"/>
  <c r="A478" i="7"/>
  <c r="B478" i="7"/>
  <c r="C478" i="7"/>
  <c r="D478" i="7"/>
  <c r="A479" i="7"/>
  <c r="B479" i="7"/>
  <c r="C479" i="7"/>
  <c r="D479" i="7"/>
  <c r="B473" i="7"/>
  <c r="C473" i="7"/>
  <c r="D473" i="7"/>
  <c r="A473" i="7"/>
  <c r="A467" i="7"/>
  <c r="B467" i="7"/>
  <c r="C467" i="7"/>
  <c r="D467" i="7"/>
  <c r="A468" i="7"/>
  <c r="B468" i="7"/>
  <c r="C468" i="7"/>
  <c r="D468" i="7"/>
  <c r="A469" i="7"/>
  <c r="B469" i="7"/>
  <c r="C469" i="7"/>
  <c r="D469" i="7"/>
  <c r="A470" i="7"/>
  <c r="B470" i="7"/>
  <c r="C470" i="7"/>
  <c r="D470" i="7"/>
  <c r="A471" i="7"/>
  <c r="B471" i="7"/>
  <c r="C471" i="7"/>
  <c r="D471" i="7"/>
  <c r="A472" i="7"/>
  <c r="B472" i="7"/>
  <c r="C472" i="7"/>
  <c r="D472" i="7"/>
  <c r="B466" i="7"/>
  <c r="C466" i="7"/>
  <c r="D466" i="7"/>
  <c r="A466" i="7"/>
  <c r="A454" i="7"/>
  <c r="B454" i="7"/>
  <c r="C454" i="7"/>
  <c r="D454" i="7"/>
  <c r="A455" i="7"/>
  <c r="B455" i="7"/>
  <c r="C455" i="7"/>
  <c r="D455" i="7"/>
  <c r="A456" i="7"/>
  <c r="B456" i="7"/>
  <c r="C456" i="7"/>
  <c r="D456" i="7"/>
  <c r="A457" i="7"/>
  <c r="B457" i="7"/>
  <c r="C457" i="7"/>
  <c r="D457" i="7"/>
  <c r="A458" i="7"/>
  <c r="B458" i="7"/>
  <c r="C458" i="7"/>
  <c r="D458" i="7"/>
  <c r="A459" i="7"/>
  <c r="B459" i="7"/>
  <c r="C459" i="7"/>
  <c r="D459" i="7"/>
  <c r="A460" i="7"/>
  <c r="B460" i="7"/>
  <c r="C460" i="7"/>
  <c r="D460" i="7"/>
  <c r="A461" i="7"/>
  <c r="B461" i="7"/>
  <c r="C461" i="7"/>
  <c r="D461" i="7"/>
  <c r="A462" i="7"/>
  <c r="B462" i="7"/>
  <c r="C462" i="7"/>
  <c r="D462" i="7"/>
  <c r="A463" i="7"/>
  <c r="B463" i="7"/>
  <c r="C463" i="7"/>
  <c r="D463" i="7"/>
  <c r="A464" i="7"/>
  <c r="B464" i="7"/>
  <c r="C464" i="7"/>
  <c r="D464" i="7"/>
  <c r="A465" i="7"/>
  <c r="B465" i="7"/>
  <c r="C465" i="7"/>
  <c r="D465" i="7"/>
  <c r="B453" i="7"/>
  <c r="C453" i="7"/>
  <c r="D453" i="7"/>
  <c r="A453" i="7"/>
  <c r="A447" i="7"/>
  <c r="B447" i="7"/>
  <c r="C447" i="7"/>
  <c r="D447" i="7"/>
  <c r="A448" i="7"/>
  <c r="B448" i="7"/>
  <c r="C448" i="7"/>
  <c r="D448" i="7"/>
  <c r="A449" i="7"/>
  <c r="B449" i="7"/>
  <c r="C449" i="7"/>
  <c r="D449" i="7"/>
  <c r="A450" i="7"/>
  <c r="B450" i="7"/>
  <c r="C450" i="7"/>
  <c r="D450" i="7"/>
  <c r="A451" i="7"/>
  <c r="B451" i="7"/>
  <c r="C451" i="7"/>
  <c r="D451" i="7"/>
  <c r="A452" i="7"/>
  <c r="B452" i="7"/>
  <c r="C452" i="7"/>
  <c r="D452" i="7"/>
  <c r="B446" i="7"/>
  <c r="C446" i="7"/>
  <c r="D446" i="7"/>
  <c r="A446" i="7"/>
  <c r="A434" i="7"/>
  <c r="B434" i="7"/>
  <c r="C434" i="7"/>
  <c r="D434" i="7"/>
  <c r="A435" i="7"/>
  <c r="B435" i="7"/>
  <c r="C435" i="7"/>
  <c r="D435" i="7"/>
  <c r="A436" i="7"/>
  <c r="B436" i="7"/>
  <c r="C436" i="7"/>
  <c r="D436" i="7"/>
  <c r="A437" i="7"/>
  <c r="B437" i="7"/>
  <c r="C437" i="7"/>
  <c r="D437" i="7"/>
  <c r="A438" i="7"/>
  <c r="B438" i="7"/>
  <c r="C438" i="7"/>
  <c r="D438" i="7"/>
  <c r="A439" i="7"/>
  <c r="B439" i="7"/>
  <c r="C439" i="7"/>
  <c r="D439" i="7"/>
  <c r="A440" i="7"/>
  <c r="B440" i="7"/>
  <c r="C440" i="7"/>
  <c r="D440" i="7"/>
  <c r="A441" i="7"/>
  <c r="B441" i="7"/>
  <c r="C441" i="7"/>
  <c r="D441" i="7"/>
  <c r="A442" i="7"/>
  <c r="B442" i="7"/>
  <c r="C442" i="7"/>
  <c r="D442" i="7"/>
  <c r="A443" i="7"/>
  <c r="B443" i="7"/>
  <c r="C443" i="7"/>
  <c r="D443" i="7"/>
  <c r="A444" i="7"/>
  <c r="B444" i="7"/>
  <c r="C444" i="7"/>
  <c r="D444" i="7"/>
  <c r="A445" i="7"/>
  <c r="B445" i="7"/>
  <c r="C445" i="7"/>
  <c r="D445" i="7"/>
  <c r="B433" i="7"/>
  <c r="C433" i="7"/>
  <c r="D433" i="7"/>
  <c r="A433" i="7"/>
  <c r="A424" i="7"/>
  <c r="B424" i="7"/>
  <c r="C424" i="7"/>
  <c r="D424" i="7"/>
  <c r="A425" i="7"/>
  <c r="B425" i="7"/>
  <c r="C425" i="7"/>
  <c r="D425" i="7"/>
  <c r="A426" i="7"/>
  <c r="B426" i="7"/>
  <c r="C426" i="7"/>
  <c r="D426" i="7"/>
  <c r="A427" i="7"/>
  <c r="B427" i="7"/>
  <c r="C427" i="7"/>
  <c r="D427" i="7"/>
  <c r="A428" i="7"/>
  <c r="B428" i="7"/>
  <c r="C428" i="7"/>
  <c r="D428" i="7"/>
  <c r="A429" i="7"/>
  <c r="B429" i="7"/>
  <c r="C429" i="7"/>
  <c r="D429" i="7"/>
  <c r="A430" i="7"/>
  <c r="B430" i="7"/>
  <c r="C430" i="7"/>
  <c r="D430" i="7"/>
  <c r="A431" i="7"/>
  <c r="B431" i="7"/>
  <c r="C431" i="7"/>
  <c r="D431" i="7"/>
  <c r="A432" i="7"/>
  <c r="B432" i="7"/>
  <c r="C432" i="7"/>
  <c r="D432" i="7"/>
  <c r="B423" i="7"/>
  <c r="C423" i="7"/>
  <c r="D423" i="7"/>
  <c r="A423" i="7"/>
  <c r="A412" i="7"/>
  <c r="B412" i="7"/>
  <c r="C412" i="7"/>
  <c r="D412" i="7"/>
  <c r="A413" i="7"/>
  <c r="B413" i="7"/>
  <c r="C413" i="7"/>
  <c r="D413" i="7"/>
  <c r="A414" i="7"/>
  <c r="B414" i="7"/>
  <c r="C414" i="7"/>
  <c r="D414" i="7"/>
  <c r="A415" i="7"/>
  <c r="B415" i="7"/>
  <c r="C415" i="7"/>
  <c r="D415" i="7"/>
  <c r="A416" i="7"/>
  <c r="B416" i="7"/>
  <c r="C416" i="7"/>
  <c r="D416" i="7"/>
  <c r="A417" i="7"/>
  <c r="B417" i="7"/>
  <c r="C417" i="7"/>
  <c r="D417" i="7"/>
  <c r="A418" i="7"/>
  <c r="B418" i="7"/>
  <c r="C418" i="7"/>
  <c r="D418" i="7"/>
  <c r="A419" i="7"/>
  <c r="B419" i="7"/>
  <c r="C419" i="7"/>
  <c r="D419" i="7"/>
  <c r="A420" i="7"/>
  <c r="B420" i="7"/>
  <c r="C420" i="7"/>
  <c r="D420" i="7"/>
  <c r="A421" i="7"/>
  <c r="B421" i="7"/>
  <c r="C421" i="7"/>
  <c r="D421" i="7"/>
  <c r="A422" i="7"/>
  <c r="B422" i="7"/>
  <c r="C422" i="7"/>
  <c r="D422" i="7"/>
  <c r="B411" i="7"/>
  <c r="C411" i="7"/>
  <c r="D411" i="7"/>
  <c r="A411" i="7"/>
  <c r="A410" i="7"/>
  <c r="B410" i="7"/>
  <c r="C410" i="7"/>
  <c r="D410" i="7"/>
  <c r="A401" i="7"/>
  <c r="B401" i="7"/>
  <c r="C401" i="7"/>
  <c r="D401" i="7"/>
  <c r="A402" i="7"/>
  <c r="B402" i="7"/>
  <c r="C402" i="7"/>
  <c r="D402" i="7"/>
  <c r="A403" i="7"/>
  <c r="B403" i="7"/>
  <c r="C403" i="7"/>
  <c r="D403" i="7"/>
  <c r="A404" i="7"/>
  <c r="B404" i="7"/>
  <c r="C404" i="7"/>
  <c r="D404" i="7"/>
  <c r="A405" i="7"/>
  <c r="B405" i="7"/>
  <c r="C405" i="7"/>
  <c r="D405" i="7"/>
  <c r="A406" i="7"/>
  <c r="B406" i="7"/>
  <c r="C406" i="7"/>
  <c r="D406" i="7"/>
  <c r="A407" i="7"/>
  <c r="B407" i="7"/>
  <c r="C407" i="7"/>
  <c r="D407" i="7"/>
  <c r="A408" i="7"/>
  <c r="B408" i="7"/>
  <c r="C408" i="7"/>
  <c r="D408" i="7"/>
  <c r="A409" i="7"/>
  <c r="B409" i="7"/>
  <c r="C409" i="7"/>
  <c r="D409" i="7"/>
  <c r="B400" i="7"/>
  <c r="C400" i="7"/>
  <c r="D400" i="7"/>
  <c r="A400" i="7"/>
  <c r="A389" i="7"/>
  <c r="B389" i="7"/>
  <c r="C389" i="7"/>
  <c r="D389" i="7"/>
  <c r="A390" i="7"/>
  <c r="B390" i="7"/>
  <c r="C390" i="7"/>
  <c r="D390" i="7"/>
  <c r="A391" i="7"/>
  <c r="B391" i="7"/>
  <c r="C391" i="7"/>
  <c r="D391" i="7"/>
  <c r="A392" i="7"/>
  <c r="B392" i="7"/>
  <c r="C392" i="7"/>
  <c r="D392" i="7"/>
  <c r="A393" i="7"/>
  <c r="B393" i="7"/>
  <c r="C393" i="7"/>
  <c r="D393" i="7"/>
  <c r="A394" i="7"/>
  <c r="B394" i="7"/>
  <c r="C394" i="7"/>
  <c r="D394" i="7"/>
  <c r="A395" i="7"/>
  <c r="B395" i="7"/>
  <c r="C395" i="7"/>
  <c r="D395" i="7"/>
  <c r="A396" i="7"/>
  <c r="B396" i="7"/>
  <c r="C396" i="7"/>
  <c r="D396" i="7"/>
  <c r="A397" i="7"/>
  <c r="B397" i="7"/>
  <c r="C397" i="7"/>
  <c r="D397" i="7"/>
  <c r="A398" i="7"/>
  <c r="B398" i="7"/>
  <c r="C398" i="7"/>
  <c r="D398" i="7"/>
  <c r="A399" i="7"/>
  <c r="B399" i="7"/>
  <c r="C399" i="7"/>
  <c r="D399" i="7"/>
  <c r="B388" i="7"/>
  <c r="C388" i="7"/>
  <c r="D388" i="7"/>
  <c r="A388" i="7"/>
  <c r="A379" i="7"/>
  <c r="B379" i="7"/>
  <c r="C379" i="7"/>
  <c r="D379" i="7"/>
  <c r="A380" i="7"/>
  <c r="B380" i="7"/>
  <c r="C380" i="7"/>
  <c r="D380" i="7"/>
  <c r="A381" i="7"/>
  <c r="B381" i="7"/>
  <c r="C381" i="7"/>
  <c r="D381" i="7"/>
  <c r="A382" i="7"/>
  <c r="B382" i="7"/>
  <c r="C382" i="7"/>
  <c r="D382" i="7"/>
  <c r="A383" i="7"/>
  <c r="B383" i="7"/>
  <c r="C383" i="7"/>
  <c r="D383" i="7"/>
  <c r="A384" i="7"/>
  <c r="B384" i="7"/>
  <c r="C384" i="7"/>
  <c r="D384" i="7"/>
  <c r="A385" i="7"/>
  <c r="B385" i="7"/>
  <c r="C385" i="7"/>
  <c r="D385" i="7"/>
  <c r="A386" i="7"/>
  <c r="B386" i="7"/>
  <c r="C386" i="7"/>
  <c r="D386" i="7"/>
  <c r="A387" i="7"/>
  <c r="B387" i="7"/>
  <c r="C387" i="7"/>
  <c r="D387" i="7"/>
  <c r="B378" i="7"/>
  <c r="C378" i="7"/>
  <c r="D378" i="7"/>
  <c r="A378" i="7"/>
  <c r="A367" i="7"/>
  <c r="B367" i="7"/>
  <c r="C367" i="7"/>
  <c r="D367" i="7"/>
  <c r="A368" i="7"/>
  <c r="B368" i="7"/>
  <c r="C368" i="7"/>
  <c r="D368" i="7"/>
  <c r="A369" i="7"/>
  <c r="B369" i="7"/>
  <c r="C369" i="7"/>
  <c r="D369" i="7"/>
  <c r="A370" i="7"/>
  <c r="B370" i="7"/>
  <c r="C370" i="7"/>
  <c r="D370" i="7"/>
  <c r="A371" i="7"/>
  <c r="B371" i="7"/>
  <c r="C371" i="7"/>
  <c r="D371" i="7"/>
  <c r="A372" i="7"/>
  <c r="B372" i="7"/>
  <c r="C372" i="7"/>
  <c r="D372" i="7"/>
  <c r="A373" i="7"/>
  <c r="B373" i="7"/>
  <c r="C373" i="7"/>
  <c r="D373" i="7"/>
  <c r="A374" i="7"/>
  <c r="B374" i="7"/>
  <c r="C374" i="7"/>
  <c r="D374" i="7"/>
  <c r="A375" i="7"/>
  <c r="B375" i="7"/>
  <c r="C375" i="7"/>
  <c r="D375" i="7"/>
  <c r="A376" i="7"/>
  <c r="B376" i="7"/>
  <c r="C376" i="7"/>
  <c r="D376" i="7"/>
  <c r="A377" i="7"/>
  <c r="B377" i="7"/>
  <c r="C377" i="7"/>
  <c r="D377" i="7"/>
  <c r="B366" i="7"/>
  <c r="C366" i="7"/>
  <c r="D366" i="7"/>
  <c r="A366" i="7"/>
  <c r="A357" i="7"/>
  <c r="B357" i="7"/>
  <c r="C357" i="7"/>
  <c r="D357" i="7"/>
  <c r="A358" i="7"/>
  <c r="B358" i="7"/>
  <c r="C358" i="7"/>
  <c r="D358" i="7"/>
  <c r="A359" i="7"/>
  <c r="B359" i="7"/>
  <c r="C359" i="7"/>
  <c r="D359" i="7"/>
  <c r="A360" i="7"/>
  <c r="B360" i="7"/>
  <c r="C360" i="7"/>
  <c r="D360" i="7"/>
  <c r="A361" i="7"/>
  <c r="B361" i="7"/>
  <c r="C361" i="7"/>
  <c r="D361" i="7"/>
  <c r="A362" i="7"/>
  <c r="B362" i="7"/>
  <c r="C362" i="7"/>
  <c r="D362" i="7"/>
  <c r="A363" i="7"/>
  <c r="B363" i="7"/>
  <c r="C363" i="7"/>
  <c r="D363" i="7"/>
  <c r="A364" i="7"/>
  <c r="B364" i="7"/>
  <c r="C364" i="7"/>
  <c r="D364" i="7"/>
  <c r="A365" i="7"/>
  <c r="B365" i="7"/>
  <c r="C365" i="7"/>
  <c r="D365" i="7"/>
  <c r="B356" i="7"/>
  <c r="C356" i="7"/>
  <c r="D356" i="7"/>
  <c r="A356" i="7"/>
  <c r="A348" i="7"/>
  <c r="B348" i="7"/>
  <c r="C348" i="7"/>
  <c r="D348" i="7"/>
  <c r="A349" i="7"/>
  <c r="B349" i="7"/>
  <c r="C349" i="7"/>
  <c r="D349" i="7"/>
  <c r="A350" i="7"/>
  <c r="B350" i="7"/>
  <c r="C350" i="7"/>
  <c r="D350" i="7"/>
  <c r="A351" i="7"/>
  <c r="B351" i="7"/>
  <c r="C351" i="7"/>
  <c r="D351" i="7"/>
  <c r="A352" i="7"/>
  <c r="B352" i="7"/>
  <c r="C352" i="7"/>
  <c r="D352" i="7"/>
  <c r="A353" i="7"/>
  <c r="B353" i="7"/>
  <c r="C353" i="7"/>
  <c r="D353" i="7"/>
  <c r="A354" i="7"/>
  <c r="B354" i="7"/>
  <c r="C354" i="7"/>
  <c r="D354" i="7"/>
  <c r="A355" i="7"/>
  <c r="B355" i="7"/>
  <c r="C355" i="7"/>
  <c r="D355" i="7"/>
  <c r="B347" i="7"/>
  <c r="C347" i="7"/>
  <c r="D347" i="7"/>
  <c r="A347" i="7"/>
  <c r="A338" i="7"/>
  <c r="B338" i="7"/>
  <c r="C338" i="7"/>
  <c r="D338" i="7"/>
  <c r="A339" i="7"/>
  <c r="B339" i="7"/>
  <c r="C339" i="7"/>
  <c r="D339" i="7"/>
  <c r="A340" i="7"/>
  <c r="B340" i="7"/>
  <c r="C340" i="7"/>
  <c r="D340" i="7"/>
  <c r="A341" i="7"/>
  <c r="B341" i="7"/>
  <c r="C341" i="7"/>
  <c r="D341" i="7"/>
  <c r="A342" i="7"/>
  <c r="B342" i="7"/>
  <c r="C342" i="7"/>
  <c r="D342" i="7"/>
  <c r="A343" i="7"/>
  <c r="B343" i="7"/>
  <c r="C343" i="7"/>
  <c r="D343" i="7"/>
  <c r="A344" i="7"/>
  <c r="B344" i="7"/>
  <c r="C344" i="7"/>
  <c r="D344" i="7"/>
  <c r="A345" i="7"/>
  <c r="B345" i="7"/>
  <c r="C345" i="7"/>
  <c r="D345" i="7"/>
  <c r="A346" i="7"/>
  <c r="B346" i="7"/>
  <c r="C346" i="7"/>
  <c r="D346" i="7"/>
  <c r="B337" i="7"/>
  <c r="C337" i="7"/>
  <c r="D337" i="7"/>
  <c r="A337" i="7"/>
  <c r="A329" i="7"/>
  <c r="B329" i="7"/>
  <c r="C329" i="7"/>
  <c r="D329" i="7"/>
  <c r="A330" i="7"/>
  <c r="B330" i="7"/>
  <c r="C330" i="7"/>
  <c r="D330" i="7"/>
  <c r="A331" i="7"/>
  <c r="B331" i="7"/>
  <c r="C331" i="7"/>
  <c r="D331" i="7"/>
  <c r="A332" i="7"/>
  <c r="B332" i="7"/>
  <c r="C332" i="7"/>
  <c r="D332" i="7"/>
  <c r="A333" i="7"/>
  <c r="B333" i="7"/>
  <c r="C333" i="7"/>
  <c r="D333" i="7"/>
  <c r="A334" i="7"/>
  <c r="B334" i="7"/>
  <c r="C334" i="7"/>
  <c r="D334" i="7"/>
  <c r="A335" i="7"/>
  <c r="B335" i="7"/>
  <c r="C335" i="7"/>
  <c r="D335" i="7"/>
  <c r="A336" i="7"/>
  <c r="B336" i="7"/>
  <c r="C336" i="7"/>
  <c r="D336" i="7"/>
  <c r="B328" i="7"/>
  <c r="C328" i="7"/>
  <c r="D328" i="7"/>
  <c r="A328" i="7"/>
  <c r="A321" i="7"/>
  <c r="B321" i="7"/>
  <c r="C321" i="7"/>
  <c r="D321" i="7"/>
  <c r="A322" i="7"/>
  <c r="B322" i="7"/>
  <c r="C322" i="7"/>
  <c r="D322" i="7"/>
  <c r="A323" i="7"/>
  <c r="B323" i="7"/>
  <c r="C323" i="7"/>
  <c r="D323" i="7"/>
  <c r="A324" i="7"/>
  <c r="B324" i="7"/>
  <c r="C324" i="7"/>
  <c r="D324" i="7"/>
  <c r="A325" i="7"/>
  <c r="B325" i="7"/>
  <c r="C325" i="7"/>
  <c r="D325" i="7"/>
  <c r="A326" i="7"/>
  <c r="B326" i="7"/>
  <c r="C326" i="7"/>
  <c r="D326" i="7"/>
  <c r="A327" i="7"/>
  <c r="B327" i="7"/>
  <c r="C327" i="7"/>
  <c r="D327" i="7"/>
  <c r="B320" i="7"/>
  <c r="C320" i="7"/>
  <c r="D320" i="7"/>
  <c r="A320" i="7"/>
  <c r="A313" i="7"/>
  <c r="B313" i="7"/>
  <c r="C313" i="7"/>
  <c r="D313" i="7"/>
  <c r="A314" i="7"/>
  <c r="B314" i="7"/>
  <c r="C314" i="7"/>
  <c r="D314" i="7"/>
  <c r="A315" i="7"/>
  <c r="B315" i="7"/>
  <c r="C315" i="7"/>
  <c r="D315" i="7"/>
  <c r="A316" i="7"/>
  <c r="B316" i="7"/>
  <c r="C316" i="7"/>
  <c r="D316" i="7"/>
  <c r="A317" i="7"/>
  <c r="B317" i="7"/>
  <c r="C317" i="7"/>
  <c r="D317" i="7"/>
  <c r="A318" i="7"/>
  <c r="B318" i="7"/>
  <c r="C318" i="7"/>
  <c r="D318" i="7"/>
  <c r="A319" i="7"/>
  <c r="B319" i="7"/>
  <c r="C319" i="7"/>
  <c r="D319" i="7"/>
  <c r="B312" i="7"/>
  <c r="C312" i="7"/>
  <c r="D312" i="7"/>
  <c r="A312" i="7"/>
  <c r="A304" i="7"/>
  <c r="B304" i="7"/>
  <c r="C304" i="7"/>
  <c r="D304" i="7"/>
  <c r="A305" i="7"/>
  <c r="B305" i="7"/>
  <c r="C305" i="7"/>
  <c r="D305" i="7"/>
  <c r="A306" i="7"/>
  <c r="B306" i="7"/>
  <c r="C306" i="7"/>
  <c r="D306" i="7"/>
  <c r="A307" i="7"/>
  <c r="B307" i="7"/>
  <c r="C307" i="7"/>
  <c r="D307" i="7"/>
  <c r="A308" i="7"/>
  <c r="B308" i="7"/>
  <c r="C308" i="7"/>
  <c r="D308" i="7"/>
  <c r="A309" i="7"/>
  <c r="B309" i="7"/>
  <c r="C309" i="7"/>
  <c r="D309" i="7"/>
  <c r="A310" i="7"/>
  <c r="B310" i="7"/>
  <c r="C310" i="7"/>
  <c r="D310" i="7"/>
  <c r="A311" i="7"/>
  <c r="B311" i="7"/>
  <c r="C311" i="7"/>
  <c r="D311" i="7"/>
  <c r="B303" i="7"/>
  <c r="C303" i="7"/>
  <c r="D303" i="7"/>
  <c r="A303" i="7"/>
  <c r="A295" i="7"/>
  <c r="B295" i="7"/>
  <c r="C295" i="7"/>
  <c r="D295" i="7"/>
  <c r="A296" i="7"/>
  <c r="B296" i="7"/>
  <c r="C296" i="7"/>
  <c r="D296" i="7"/>
  <c r="A297" i="7"/>
  <c r="B297" i="7"/>
  <c r="C297" i="7"/>
  <c r="D297" i="7"/>
  <c r="A298" i="7"/>
  <c r="B298" i="7"/>
  <c r="C298" i="7"/>
  <c r="D298" i="7"/>
  <c r="A299" i="7"/>
  <c r="B299" i="7"/>
  <c r="C299" i="7"/>
  <c r="D299" i="7"/>
  <c r="A300" i="7"/>
  <c r="B300" i="7"/>
  <c r="C300" i="7"/>
  <c r="D300" i="7"/>
  <c r="A301" i="7"/>
  <c r="B301" i="7"/>
  <c r="C301" i="7"/>
  <c r="D301" i="7"/>
  <c r="A302" i="7"/>
  <c r="B302" i="7"/>
  <c r="C302" i="7"/>
  <c r="D302" i="7"/>
  <c r="B294" i="7"/>
  <c r="C294" i="7"/>
  <c r="D294" i="7"/>
  <c r="A294" i="7"/>
  <c r="A292" i="7"/>
  <c r="B292" i="7"/>
  <c r="C292" i="7"/>
  <c r="D292" i="7"/>
  <c r="A293" i="7"/>
  <c r="B293" i="7"/>
  <c r="C293" i="7"/>
  <c r="D293" i="7"/>
  <c r="A283" i="7"/>
  <c r="B283" i="7"/>
  <c r="C283" i="7"/>
  <c r="D283" i="7"/>
  <c r="A284" i="7"/>
  <c r="B284" i="7"/>
  <c r="C284" i="7"/>
  <c r="D284" i="7"/>
  <c r="A285" i="7"/>
  <c r="B285" i="7"/>
  <c r="C285" i="7"/>
  <c r="D285" i="7"/>
  <c r="A286" i="7"/>
  <c r="B286" i="7"/>
  <c r="C286" i="7"/>
  <c r="D286" i="7"/>
  <c r="A287" i="7"/>
  <c r="B287" i="7"/>
  <c r="C287" i="7"/>
  <c r="D287" i="7"/>
  <c r="A288" i="7"/>
  <c r="B288" i="7"/>
  <c r="C288" i="7"/>
  <c r="D288" i="7"/>
  <c r="A289" i="7"/>
  <c r="B289" i="7"/>
  <c r="C289" i="7"/>
  <c r="D289" i="7"/>
  <c r="A290" i="7"/>
  <c r="B290" i="7"/>
  <c r="C290" i="7"/>
  <c r="D290" i="7"/>
  <c r="A291" i="7"/>
  <c r="B291" i="7"/>
  <c r="C291" i="7"/>
  <c r="D291" i="7"/>
  <c r="B282" i="7"/>
  <c r="C282" i="7"/>
  <c r="D282" i="7"/>
  <c r="A282" i="7"/>
  <c r="A274" i="7"/>
  <c r="B274" i="7"/>
  <c r="C274" i="7"/>
  <c r="D274" i="7"/>
  <c r="A275" i="7"/>
  <c r="B275" i="7"/>
  <c r="C275" i="7"/>
  <c r="D275" i="7"/>
  <c r="A276" i="7"/>
  <c r="B276" i="7"/>
  <c r="C276" i="7"/>
  <c r="D276" i="7"/>
  <c r="A277" i="7"/>
  <c r="B277" i="7"/>
  <c r="C277" i="7"/>
  <c r="D277" i="7"/>
  <c r="A278" i="7"/>
  <c r="B278" i="7"/>
  <c r="C278" i="7"/>
  <c r="D278" i="7"/>
  <c r="A279" i="7"/>
  <c r="B279" i="7"/>
  <c r="C279" i="7"/>
  <c r="D279" i="7"/>
  <c r="A280" i="7"/>
  <c r="B280" i="7"/>
  <c r="C280" i="7"/>
  <c r="D280" i="7"/>
  <c r="A281" i="7"/>
  <c r="B281" i="7"/>
  <c r="C281" i="7"/>
  <c r="D281" i="7"/>
  <c r="B273" i="7"/>
  <c r="C273" i="7"/>
  <c r="D273" i="7"/>
  <c r="A273" i="7"/>
  <c r="A266" i="7"/>
  <c r="B266" i="7"/>
  <c r="C266" i="7"/>
  <c r="D266" i="7"/>
  <c r="A267" i="7"/>
  <c r="B267" i="7"/>
  <c r="C267" i="7"/>
  <c r="D267" i="7"/>
  <c r="A268" i="7"/>
  <c r="B268" i="7"/>
  <c r="C268" i="7"/>
  <c r="D268" i="7"/>
  <c r="A269" i="7"/>
  <c r="B269" i="7"/>
  <c r="C269" i="7"/>
  <c r="D269" i="7"/>
  <c r="A270" i="7"/>
  <c r="B270" i="7"/>
  <c r="C270" i="7"/>
  <c r="D270" i="7"/>
  <c r="A271" i="7"/>
  <c r="B271" i="7"/>
  <c r="C271" i="7"/>
  <c r="D271" i="7"/>
  <c r="A272" i="7"/>
  <c r="B272" i="7"/>
  <c r="C272" i="7"/>
  <c r="D272" i="7"/>
  <c r="B265" i="7"/>
  <c r="C265" i="7"/>
  <c r="D265" i="7"/>
  <c r="A265" i="7"/>
  <c r="A257" i="7"/>
  <c r="B257" i="7"/>
  <c r="C257" i="7"/>
  <c r="D257" i="7"/>
  <c r="A258" i="7"/>
  <c r="B258" i="7"/>
  <c r="C258" i="7"/>
  <c r="D258" i="7"/>
  <c r="A259" i="7"/>
  <c r="B259" i="7"/>
  <c r="C259" i="7"/>
  <c r="D259" i="7"/>
  <c r="A260" i="7"/>
  <c r="B260" i="7"/>
  <c r="C260" i="7"/>
  <c r="D260" i="7"/>
  <c r="A261" i="7"/>
  <c r="B261" i="7"/>
  <c r="C261" i="7"/>
  <c r="D261" i="7"/>
  <c r="A262" i="7"/>
  <c r="B262" i="7"/>
  <c r="C262" i="7"/>
  <c r="D262" i="7"/>
  <c r="A263" i="7"/>
  <c r="B263" i="7"/>
  <c r="C263" i="7"/>
  <c r="D263" i="7"/>
  <c r="A264" i="7"/>
  <c r="B264" i="7"/>
  <c r="C264" i="7"/>
  <c r="D264" i="7"/>
  <c r="B256" i="7"/>
  <c r="C256" i="7"/>
  <c r="D256" i="7"/>
  <c r="A256" i="7"/>
  <c r="A249" i="7"/>
  <c r="B249" i="7"/>
  <c r="C249" i="7"/>
  <c r="D249" i="7"/>
  <c r="A250" i="7"/>
  <c r="B250" i="7"/>
  <c r="C250" i="7"/>
  <c r="D250" i="7"/>
  <c r="A251" i="7"/>
  <c r="B251" i="7"/>
  <c r="C251" i="7"/>
  <c r="D251" i="7"/>
  <c r="A252" i="7"/>
  <c r="B252" i="7"/>
  <c r="C252" i="7"/>
  <c r="D252" i="7"/>
  <c r="A253" i="7"/>
  <c r="B253" i="7"/>
  <c r="C253" i="7"/>
  <c r="D253" i="7"/>
  <c r="A254" i="7"/>
  <c r="B254" i="7"/>
  <c r="C254" i="7"/>
  <c r="D254" i="7"/>
  <c r="A255" i="7"/>
  <c r="B255" i="7"/>
  <c r="C255" i="7"/>
  <c r="D255" i="7"/>
  <c r="B248" i="7"/>
  <c r="C248" i="7"/>
  <c r="D248" i="7"/>
  <c r="A248" i="7"/>
  <c r="A240" i="7"/>
  <c r="B240" i="7"/>
  <c r="C240" i="7"/>
  <c r="D240" i="7"/>
  <c r="A241" i="7"/>
  <c r="B241" i="7"/>
  <c r="C241" i="7"/>
  <c r="D241" i="7"/>
  <c r="A242" i="7"/>
  <c r="B242" i="7"/>
  <c r="C242" i="7"/>
  <c r="D242" i="7"/>
  <c r="A243" i="7"/>
  <c r="B243" i="7"/>
  <c r="C243" i="7"/>
  <c r="D243" i="7"/>
  <c r="A244" i="7"/>
  <c r="B244" i="7"/>
  <c r="C244" i="7"/>
  <c r="D244" i="7"/>
  <c r="A245" i="7"/>
  <c r="B245" i="7"/>
  <c r="C245" i="7"/>
  <c r="D245" i="7"/>
  <c r="A246" i="7"/>
  <c r="B246" i="7"/>
  <c r="C246" i="7"/>
  <c r="D246" i="7"/>
  <c r="A247" i="7"/>
  <c r="B247" i="7"/>
  <c r="C247" i="7"/>
  <c r="D247" i="7"/>
  <c r="B239" i="7"/>
  <c r="C239" i="7"/>
  <c r="D239" i="7"/>
  <c r="A239" i="7"/>
  <c r="A230" i="7"/>
  <c r="B230" i="7"/>
  <c r="C230" i="7"/>
  <c r="D230" i="7"/>
  <c r="A231" i="7"/>
  <c r="B231" i="7"/>
  <c r="C231" i="7"/>
  <c r="D231" i="7"/>
  <c r="A232" i="7"/>
  <c r="B232" i="7"/>
  <c r="C232" i="7"/>
  <c r="D232" i="7"/>
  <c r="A233" i="7"/>
  <c r="B233" i="7"/>
  <c r="C233" i="7"/>
  <c r="D233" i="7"/>
  <c r="A234" i="7"/>
  <c r="B234" i="7"/>
  <c r="C234" i="7"/>
  <c r="D234" i="7"/>
  <c r="A235" i="7"/>
  <c r="B235" i="7"/>
  <c r="C235" i="7"/>
  <c r="D235" i="7"/>
  <c r="A236" i="7"/>
  <c r="B236" i="7"/>
  <c r="C236" i="7"/>
  <c r="D236" i="7"/>
  <c r="A237" i="7"/>
  <c r="B237" i="7"/>
  <c r="C237" i="7"/>
  <c r="D237" i="7"/>
  <c r="A238" i="7"/>
  <c r="B238" i="7"/>
  <c r="C238" i="7"/>
  <c r="D238" i="7"/>
  <c r="B229" i="7"/>
  <c r="C229" i="7"/>
  <c r="D229" i="7"/>
  <c r="A229" i="7"/>
  <c r="A228" i="7"/>
  <c r="B228" i="7"/>
  <c r="C228" i="7"/>
  <c r="D228" i="7"/>
  <c r="A220" i="7"/>
  <c r="B220" i="7"/>
  <c r="C220" i="7"/>
  <c r="D220" i="7"/>
  <c r="A221" i="7"/>
  <c r="B221" i="7"/>
  <c r="C221" i="7"/>
  <c r="D221" i="7"/>
  <c r="A222" i="7"/>
  <c r="B222" i="7"/>
  <c r="C222" i="7"/>
  <c r="D222" i="7"/>
  <c r="A223" i="7"/>
  <c r="B223" i="7"/>
  <c r="C223" i="7"/>
  <c r="D223" i="7"/>
  <c r="A224" i="7"/>
  <c r="B224" i="7"/>
  <c r="C224" i="7"/>
  <c r="D224" i="7"/>
  <c r="A225" i="7"/>
  <c r="B225" i="7"/>
  <c r="C225" i="7"/>
  <c r="D225" i="7"/>
  <c r="A226" i="7"/>
  <c r="B226" i="7"/>
  <c r="C226" i="7"/>
  <c r="D226" i="7"/>
  <c r="A227" i="7"/>
  <c r="B227" i="7"/>
  <c r="C227" i="7"/>
  <c r="D227" i="7"/>
  <c r="B219" i="7"/>
  <c r="C219" i="7"/>
  <c r="D219" i="7"/>
  <c r="A219" i="7"/>
  <c r="A208" i="7"/>
  <c r="B208" i="7"/>
  <c r="C208" i="7"/>
  <c r="D208" i="7"/>
  <c r="A209" i="7"/>
  <c r="B209" i="7"/>
  <c r="C209" i="7"/>
  <c r="D209" i="7"/>
  <c r="A210" i="7"/>
  <c r="B210" i="7"/>
  <c r="C210" i="7"/>
  <c r="D210" i="7"/>
  <c r="A211" i="7"/>
  <c r="B211" i="7"/>
  <c r="C211" i="7"/>
  <c r="D211" i="7"/>
  <c r="A212" i="7"/>
  <c r="B212" i="7"/>
  <c r="C212" i="7"/>
  <c r="D212" i="7"/>
  <c r="A213" i="7"/>
  <c r="B213" i="7"/>
  <c r="C213" i="7"/>
  <c r="D213" i="7"/>
  <c r="A214" i="7"/>
  <c r="B214" i="7"/>
  <c r="C214" i="7"/>
  <c r="D214" i="7"/>
  <c r="A215" i="7"/>
  <c r="B215" i="7"/>
  <c r="C215" i="7"/>
  <c r="D215" i="7"/>
  <c r="A216" i="7"/>
  <c r="B216" i="7"/>
  <c r="C216" i="7"/>
  <c r="D216" i="7"/>
  <c r="A217" i="7"/>
  <c r="B217" i="7"/>
  <c r="C217" i="7"/>
  <c r="D217" i="7"/>
  <c r="A218" i="7"/>
  <c r="B218" i="7"/>
  <c r="C218" i="7"/>
  <c r="D218" i="7"/>
  <c r="B207" i="7"/>
  <c r="C207" i="7"/>
  <c r="D207" i="7"/>
  <c r="A207" i="7"/>
  <c r="A202" i="7"/>
  <c r="B202" i="7"/>
  <c r="C202" i="7"/>
  <c r="D202" i="7"/>
  <c r="A203" i="7"/>
  <c r="B203" i="7"/>
  <c r="C203" i="7"/>
  <c r="D203" i="7"/>
  <c r="A204" i="7"/>
  <c r="B204" i="7"/>
  <c r="C204" i="7"/>
  <c r="D204" i="7"/>
  <c r="A205" i="7"/>
  <c r="B205" i="7"/>
  <c r="C205" i="7"/>
  <c r="D205" i="7"/>
  <c r="A206" i="7"/>
  <c r="B206" i="7"/>
  <c r="C206" i="7"/>
  <c r="D206" i="7"/>
  <c r="A195" i="7"/>
  <c r="B195" i="7"/>
  <c r="C195" i="7"/>
  <c r="D195" i="7"/>
  <c r="A196" i="7"/>
  <c r="B196" i="7"/>
  <c r="C196" i="7"/>
  <c r="D196" i="7"/>
  <c r="A197" i="7"/>
  <c r="B197" i="7"/>
  <c r="C197" i="7"/>
  <c r="D197" i="7"/>
  <c r="A198" i="7"/>
  <c r="B198" i="7"/>
  <c r="C198" i="7"/>
  <c r="D198" i="7"/>
  <c r="A199" i="7"/>
  <c r="B199" i="7"/>
  <c r="C199" i="7"/>
  <c r="D199" i="7"/>
  <c r="A200" i="7"/>
  <c r="B200" i="7"/>
  <c r="C200" i="7"/>
  <c r="D200" i="7"/>
  <c r="A201" i="7"/>
  <c r="B201" i="7"/>
  <c r="C201" i="7"/>
  <c r="D201" i="7"/>
  <c r="B194" i="7"/>
  <c r="C194" i="7"/>
  <c r="D194" i="7"/>
  <c r="A194" i="7"/>
  <c r="A185" i="7"/>
  <c r="B185" i="7"/>
  <c r="C185" i="7"/>
  <c r="D185" i="7"/>
  <c r="A186" i="7"/>
  <c r="B186" i="7"/>
  <c r="C186" i="7"/>
  <c r="D186" i="7"/>
  <c r="A187" i="7"/>
  <c r="B187" i="7"/>
  <c r="C187" i="7"/>
  <c r="D187" i="7"/>
  <c r="A188" i="7"/>
  <c r="B188" i="7"/>
  <c r="C188" i="7"/>
  <c r="D188" i="7"/>
  <c r="A189" i="7"/>
  <c r="B189" i="7"/>
  <c r="C189" i="7"/>
  <c r="D189" i="7"/>
  <c r="A190" i="7"/>
  <c r="B190" i="7"/>
  <c r="C190" i="7"/>
  <c r="D190" i="7"/>
  <c r="A191" i="7"/>
  <c r="B191" i="7"/>
  <c r="C191" i="7"/>
  <c r="D191" i="7"/>
  <c r="A192" i="7"/>
  <c r="B192" i="7"/>
  <c r="C192" i="7"/>
  <c r="D192" i="7"/>
  <c r="A193" i="7"/>
  <c r="B193" i="7"/>
  <c r="C193" i="7"/>
  <c r="D193" i="7"/>
  <c r="B184" i="7"/>
  <c r="C184" i="7"/>
  <c r="D184" i="7"/>
  <c r="A184" i="7"/>
  <c r="A176" i="7"/>
  <c r="B176" i="7"/>
  <c r="C176" i="7"/>
  <c r="D176" i="7"/>
  <c r="A177" i="7"/>
  <c r="B177" i="7"/>
  <c r="C177" i="7"/>
  <c r="D177" i="7"/>
  <c r="A178" i="7"/>
  <c r="B178" i="7"/>
  <c r="C178" i="7"/>
  <c r="D178" i="7"/>
  <c r="A179" i="7"/>
  <c r="B179" i="7"/>
  <c r="C179" i="7"/>
  <c r="D179" i="7"/>
  <c r="A180" i="7"/>
  <c r="B180" i="7"/>
  <c r="C180" i="7"/>
  <c r="D180" i="7"/>
  <c r="A181" i="7"/>
  <c r="B181" i="7"/>
  <c r="C181" i="7"/>
  <c r="D181" i="7"/>
  <c r="A182" i="7"/>
  <c r="B182" i="7"/>
  <c r="C182" i="7"/>
  <c r="D182" i="7"/>
  <c r="A183" i="7"/>
  <c r="B183" i="7"/>
  <c r="C183" i="7"/>
  <c r="D183" i="7"/>
  <c r="B175" i="7"/>
  <c r="C175" i="7"/>
  <c r="D175" i="7"/>
  <c r="A175" i="7"/>
  <c r="A168" i="7"/>
  <c r="B168" i="7"/>
  <c r="C168" i="7"/>
  <c r="D168" i="7"/>
  <c r="A169" i="7"/>
  <c r="B169" i="7"/>
  <c r="C169" i="7"/>
  <c r="D169" i="7"/>
  <c r="A170" i="7"/>
  <c r="B170" i="7"/>
  <c r="C170" i="7"/>
  <c r="D170" i="7"/>
  <c r="A171" i="7"/>
  <c r="B171" i="7"/>
  <c r="C171" i="7"/>
  <c r="D171" i="7"/>
  <c r="A172" i="7"/>
  <c r="B172" i="7"/>
  <c r="C172" i="7"/>
  <c r="D172" i="7"/>
  <c r="A173" i="7"/>
  <c r="B173" i="7"/>
  <c r="C173" i="7"/>
  <c r="D173" i="7"/>
  <c r="A174" i="7"/>
  <c r="B174" i="7"/>
  <c r="C174" i="7"/>
  <c r="D174" i="7"/>
  <c r="B167" i="7"/>
  <c r="C167" i="7"/>
  <c r="D167" i="7"/>
  <c r="A167" i="7"/>
  <c r="A157" i="7"/>
  <c r="B157" i="7"/>
  <c r="C157" i="7"/>
  <c r="D157" i="7"/>
  <c r="A158" i="7"/>
  <c r="B158" i="7"/>
  <c r="C158" i="7"/>
  <c r="D158" i="7"/>
  <c r="A159" i="7"/>
  <c r="B159" i="7"/>
  <c r="C159" i="7"/>
  <c r="D159" i="7"/>
  <c r="A160" i="7"/>
  <c r="B160" i="7"/>
  <c r="C160" i="7"/>
  <c r="D160" i="7"/>
  <c r="A161" i="7"/>
  <c r="B161" i="7"/>
  <c r="C161" i="7"/>
  <c r="D161" i="7"/>
  <c r="A162" i="7"/>
  <c r="B162" i="7"/>
  <c r="C162" i="7"/>
  <c r="D162" i="7"/>
  <c r="A163" i="7"/>
  <c r="B163" i="7"/>
  <c r="C163" i="7"/>
  <c r="D163" i="7"/>
  <c r="A164" i="7"/>
  <c r="B164" i="7"/>
  <c r="C164" i="7"/>
  <c r="D164" i="7"/>
  <c r="A165" i="7"/>
  <c r="B165" i="7"/>
  <c r="C165" i="7"/>
  <c r="D165" i="7"/>
  <c r="A166" i="7"/>
  <c r="B166" i="7"/>
  <c r="C166" i="7"/>
  <c r="D166" i="7"/>
  <c r="B156" i="7"/>
  <c r="C156" i="7"/>
  <c r="D156" i="7"/>
  <c r="A156" i="7"/>
  <c r="A148" i="7"/>
  <c r="B148" i="7"/>
  <c r="C148" i="7"/>
  <c r="D148" i="7"/>
  <c r="A149" i="7"/>
  <c r="B149" i="7"/>
  <c r="C149" i="7"/>
  <c r="D149" i="7"/>
  <c r="A150" i="7"/>
  <c r="B150" i="7"/>
  <c r="C150" i="7"/>
  <c r="D150" i="7"/>
  <c r="A151" i="7"/>
  <c r="B151" i="7"/>
  <c r="C151" i="7"/>
  <c r="D151" i="7"/>
  <c r="A152" i="7"/>
  <c r="B152" i="7"/>
  <c r="C152" i="7"/>
  <c r="D152" i="7"/>
  <c r="A153" i="7"/>
  <c r="B153" i="7"/>
  <c r="C153" i="7"/>
  <c r="D153" i="7"/>
  <c r="A154" i="7"/>
  <c r="B154" i="7"/>
  <c r="C154" i="7"/>
  <c r="D154" i="7"/>
  <c r="A155" i="7"/>
  <c r="B155" i="7"/>
  <c r="C155" i="7"/>
  <c r="D155" i="7"/>
  <c r="B147" i="7"/>
  <c r="C147" i="7"/>
  <c r="D147" i="7"/>
  <c r="A147" i="7"/>
  <c r="A139" i="7"/>
  <c r="B139" i="7"/>
  <c r="C139" i="7"/>
  <c r="D139" i="7"/>
  <c r="A140" i="7"/>
  <c r="B140" i="7"/>
  <c r="C140" i="7"/>
  <c r="D140" i="7"/>
  <c r="A141" i="7"/>
  <c r="B141" i="7"/>
  <c r="C141" i="7"/>
  <c r="D141" i="7"/>
  <c r="A142" i="7"/>
  <c r="B142" i="7"/>
  <c r="C142" i="7"/>
  <c r="D142" i="7"/>
  <c r="A143" i="7"/>
  <c r="B143" i="7"/>
  <c r="C143" i="7"/>
  <c r="D143" i="7"/>
  <c r="A144" i="7"/>
  <c r="B144" i="7"/>
  <c r="C144" i="7"/>
  <c r="D144" i="7"/>
  <c r="A145" i="7"/>
  <c r="B145" i="7"/>
  <c r="C145" i="7"/>
  <c r="D145" i="7"/>
  <c r="A146" i="7"/>
  <c r="B146" i="7"/>
  <c r="C146" i="7"/>
  <c r="D146" i="7"/>
  <c r="B138" i="7"/>
  <c r="C138" i="7"/>
  <c r="D138" i="7"/>
  <c r="A138" i="7"/>
  <c r="A130" i="7"/>
  <c r="B130" i="7"/>
  <c r="C130" i="7"/>
  <c r="D130" i="7"/>
  <c r="A131" i="7"/>
  <c r="B131" i="7"/>
  <c r="C131" i="7"/>
  <c r="D131" i="7"/>
  <c r="A132" i="7"/>
  <c r="B132" i="7"/>
  <c r="C132" i="7"/>
  <c r="D132" i="7"/>
  <c r="A133" i="7"/>
  <c r="B133" i="7"/>
  <c r="C133" i="7"/>
  <c r="D133" i="7"/>
  <c r="A134" i="7"/>
  <c r="B134" i="7"/>
  <c r="C134" i="7"/>
  <c r="D134" i="7"/>
  <c r="A135" i="7"/>
  <c r="B135" i="7"/>
  <c r="C135" i="7"/>
  <c r="D135" i="7"/>
  <c r="A136" i="7"/>
  <c r="B136" i="7"/>
  <c r="C136" i="7"/>
  <c r="D136" i="7"/>
  <c r="A137" i="7"/>
  <c r="B137" i="7"/>
  <c r="C137" i="7"/>
  <c r="D137" i="7"/>
  <c r="B129" i="7"/>
  <c r="C129" i="7"/>
  <c r="D129" i="7"/>
  <c r="A129" i="7"/>
  <c r="A118" i="7"/>
  <c r="B118" i="7"/>
  <c r="C118" i="7"/>
  <c r="D118" i="7"/>
  <c r="A119" i="7"/>
  <c r="B119" i="7"/>
  <c r="C119" i="7"/>
  <c r="D119" i="7"/>
  <c r="A120" i="7"/>
  <c r="B120" i="7"/>
  <c r="C120" i="7"/>
  <c r="D120" i="7"/>
  <c r="A121" i="7"/>
  <c r="B121" i="7"/>
  <c r="C121" i="7"/>
  <c r="D121" i="7"/>
  <c r="A122" i="7"/>
  <c r="B122" i="7"/>
  <c r="C122" i="7"/>
  <c r="D122" i="7"/>
  <c r="A123" i="7"/>
  <c r="B123" i="7"/>
  <c r="C123" i="7"/>
  <c r="D123" i="7"/>
  <c r="A124" i="7"/>
  <c r="B124" i="7"/>
  <c r="C124" i="7"/>
  <c r="D124" i="7"/>
  <c r="A125" i="7"/>
  <c r="B125" i="7"/>
  <c r="C125" i="7"/>
  <c r="D125" i="7"/>
  <c r="A126" i="7"/>
  <c r="B126" i="7"/>
  <c r="C126" i="7"/>
  <c r="D126" i="7"/>
  <c r="A127" i="7"/>
  <c r="B127" i="7"/>
  <c r="C127" i="7"/>
  <c r="D127" i="7"/>
  <c r="A128" i="7"/>
  <c r="B128" i="7"/>
  <c r="C128" i="7"/>
  <c r="D128" i="7"/>
  <c r="B117" i="7"/>
  <c r="C117" i="7"/>
  <c r="D117" i="7"/>
  <c r="A117" i="7"/>
  <c r="A107" i="7"/>
  <c r="B107" i="7"/>
  <c r="C107" i="7"/>
  <c r="D107" i="7"/>
  <c r="A108" i="7"/>
  <c r="B108" i="7"/>
  <c r="C108" i="7"/>
  <c r="D108" i="7"/>
  <c r="A109" i="7"/>
  <c r="B109" i="7"/>
  <c r="C109" i="7"/>
  <c r="D109" i="7"/>
  <c r="A110" i="7"/>
  <c r="B110" i="7"/>
  <c r="C110" i="7"/>
  <c r="D110" i="7"/>
  <c r="A111" i="7"/>
  <c r="B111" i="7"/>
  <c r="C111" i="7"/>
  <c r="D111" i="7"/>
  <c r="A112" i="7"/>
  <c r="B112" i="7"/>
  <c r="C112" i="7"/>
  <c r="D112" i="7"/>
  <c r="A113" i="7"/>
  <c r="B113" i="7"/>
  <c r="C113" i="7"/>
  <c r="D113" i="7"/>
  <c r="A114" i="7"/>
  <c r="B114" i="7"/>
  <c r="C114" i="7"/>
  <c r="D114" i="7"/>
  <c r="A115" i="7"/>
  <c r="B115" i="7"/>
  <c r="C115" i="7"/>
  <c r="D115" i="7"/>
  <c r="A116" i="7"/>
  <c r="B116" i="7"/>
  <c r="C116" i="7"/>
  <c r="D116" i="7"/>
  <c r="B106" i="7"/>
  <c r="C106" i="7"/>
  <c r="D106" i="7"/>
  <c r="A106" i="7"/>
  <c r="A98" i="7"/>
  <c r="B98" i="7"/>
  <c r="C98" i="7"/>
  <c r="D98" i="7"/>
  <c r="A99" i="7"/>
  <c r="B99" i="7"/>
  <c r="C99" i="7"/>
  <c r="D99" i="7"/>
  <c r="A100" i="7"/>
  <c r="B100" i="7"/>
  <c r="C100" i="7"/>
  <c r="D100" i="7"/>
  <c r="A101" i="7"/>
  <c r="B101" i="7"/>
  <c r="C101" i="7"/>
  <c r="D101" i="7"/>
  <c r="A102" i="7"/>
  <c r="B102" i="7"/>
  <c r="C102" i="7"/>
  <c r="D102" i="7"/>
  <c r="A103" i="7"/>
  <c r="B103" i="7"/>
  <c r="C103" i="7"/>
  <c r="D103" i="7"/>
  <c r="A104" i="7"/>
  <c r="B104" i="7"/>
  <c r="C104" i="7"/>
  <c r="D104" i="7"/>
  <c r="A105" i="7"/>
  <c r="B105" i="7"/>
  <c r="C105" i="7"/>
  <c r="D105" i="7"/>
  <c r="B97" i="7"/>
  <c r="C97" i="7"/>
  <c r="D97" i="7"/>
  <c r="A97" i="7"/>
  <c r="A89" i="7"/>
  <c r="B89" i="7"/>
  <c r="C89" i="7"/>
  <c r="D89" i="7"/>
  <c r="A90" i="7"/>
  <c r="B90" i="7"/>
  <c r="C90" i="7"/>
  <c r="D90" i="7"/>
  <c r="A91" i="7"/>
  <c r="B91" i="7"/>
  <c r="C91" i="7"/>
  <c r="D91" i="7"/>
  <c r="A92" i="7"/>
  <c r="B92" i="7"/>
  <c r="C92" i="7"/>
  <c r="D92" i="7"/>
  <c r="A93" i="7"/>
  <c r="B93" i="7"/>
  <c r="C93" i="7"/>
  <c r="D93" i="7"/>
  <c r="A94" i="7"/>
  <c r="B94" i="7"/>
  <c r="C94" i="7"/>
  <c r="D94" i="7"/>
  <c r="A95" i="7"/>
  <c r="B95" i="7"/>
  <c r="C95" i="7"/>
  <c r="D95" i="7"/>
  <c r="A96" i="7"/>
  <c r="B96" i="7"/>
  <c r="C96" i="7"/>
  <c r="D96" i="7"/>
  <c r="B88" i="7"/>
  <c r="C88" i="7"/>
  <c r="D88" i="7"/>
  <c r="A88" i="7"/>
  <c r="A81" i="7"/>
  <c r="B81" i="7"/>
  <c r="C81" i="7"/>
  <c r="D81" i="7"/>
  <c r="A82" i="7"/>
  <c r="B82" i="7"/>
  <c r="C82" i="7"/>
  <c r="D82" i="7"/>
  <c r="A83" i="7"/>
  <c r="B83" i="7"/>
  <c r="C83" i="7"/>
  <c r="D83" i="7"/>
  <c r="A84" i="7"/>
  <c r="B84" i="7"/>
  <c r="C84" i="7"/>
  <c r="D84" i="7"/>
  <c r="A85" i="7"/>
  <c r="B85" i="7"/>
  <c r="C85" i="7"/>
  <c r="D85" i="7"/>
  <c r="A86" i="7"/>
  <c r="B86" i="7"/>
  <c r="C86" i="7"/>
  <c r="D86" i="7"/>
  <c r="A87" i="7"/>
  <c r="B87" i="7"/>
  <c r="C87" i="7"/>
  <c r="D87" i="7"/>
  <c r="B80" i="7"/>
  <c r="C80" i="7"/>
  <c r="D80" i="7"/>
  <c r="A80" i="7"/>
  <c r="A68" i="7"/>
  <c r="B68" i="7"/>
  <c r="C68" i="7"/>
  <c r="D68" i="7"/>
  <c r="A69" i="7"/>
  <c r="B69" i="7"/>
  <c r="C69" i="7"/>
  <c r="D69" i="7"/>
  <c r="A70" i="7"/>
  <c r="B70" i="7"/>
  <c r="C70" i="7"/>
  <c r="D70" i="7"/>
  <c r="A71" i="7"/>
  <c r="B71" i="7"/>
  <c r="C71" i="7"/>
  <c r="D71" i="7"/>
  <c r="A72" i="7"/>
  <c r="B72" i="7"/>
  <c r="C72" i="7"/>
  <c r="D72" i="7"/>
  <c r="A73" i="7"/>
  <c r="B73" i="7"/>
  <c r="C73" i="7"/>
  <c r="D73" i="7"/>
  <c r="A74" i="7"/>
  <c r="B74" i="7"/>
  <c r="C74" i="7"/>
  <c r="D74" i="7"/>
  <c r="A75" i="7"/>
  <c r="B75" i="7"/>
  <c r="C75" i="7"/>
  <c r="D75" i="7"/>
  <c r="A76" i="7"/>
  <c r="B76" i="7"/>
  <c r="C76" i="7"/>
  <c r="D76" i="7"/>
  <c r="A77" i="7"/>
  <c r="B77" i="7"/>
  <c r="C77" i="7"/>
  <c r="D77" i="7"/>
  <c r="A78" i="7"/>
  <c r="B78" i="7"/>
  <c r="C78" i="7"/>
  <c r="D78" i="7"/>
  <c r="A79" i="7"/>
  <c r="B79" i="7"/>
  <c r="C79" i="7"/>
  <c r="D79" i="7"/>
  <c r="B67" i="7"/>
  <c r="C67" i="7"/>
  <c r="D67" i="7"/>
  <c r="A67" i="7"/>
  <c r="A55" i="7"/>
  <c r="B55" i="7"/>
  <c r="C55" i="7"/>
  <c r="D55" i="7"/>
  <c r="A56" i="7"/>
  <c r="B56" i="7"/>
  <c r="C56" i="7"/>
  <c r="D56" i="7"/>
  <c r="A57" i="7"/>
  <c r="B57" i="7"/>
  <c r="C57" i="7"/>
  <c r="D57" i="7"/>
  <c r="A58" i="7"/>
  <c r="B58" i="7"/>
  <c r="C58" i="7"/>
  <c r="D58" i="7"/>
  <c r="A59" i="7"/>
  <c r="B59" i="7"/>
  <c r="C59" i="7"/>
  <c r="D59" i="7"/>
  <c r="A60" i="7"/>
  <c r="B60" i="7"/>
  <c r="C60" i="7"/>
  <c r="D60" i="7"/>
  <c r="A61" i="7"/>
  <c r="B61" i="7"/>
  <c r="C61" i="7"/>
  <c r="D61" i="7"/>
  <c r="A62" i="7"/>
  <c r="B62" i="7"/>
  <c r="C62" i="7"/>
  <c r="D62" i="7"/>
  <c r="A63" i="7"/>
  <c r="B63" i="7"/>
  <c r="C63" i="7"/>
  <c r="D63" i="7"/>
  <c r="A64" i="7"/>
  <c r="B64" i="7"/>
  <c r="C64" i="7"/>
  <c r="D64" i="7"/>
  <c r="A65" i="7"/>
  <c r="B65" i="7"/>
  <c r="C65" i="7"/>
  <c r="D65" i="7"/>
  <c r="A66" i="7"/>
  <c r="B66" i="7"/>
  <c r="C66" i="7"/>
  <c r="D66" i="7"/>
  <c r="B54" i="7"/>
  <c r="C54" i="7"/>
  <c r="D54" i="7"/>
  <c r="A54" i="7"/>
  <c r="A42" i="7"/>
  <c r="B42" i="7"/>
  <c r="C42" i="7"/>
  <c r="D42" i="7"/>
  <c r="A43" i="7"/>
  <c r="B43" i="7"/>
  <c r="C43" i="7"/>
  <c r="D43" i="7"/>
  <c r="A44" i="7"/>
  <c r="B44" i="7"/>
  <c r="C44" i="7"/>
  <c r="D44" i="7"/>
  <c r="A45" i="7"/>
  <c r="B45" i="7"/>
  <c r="C45" i="7"/>
  <c r="D45" i="7"/>
  <c r="A46" i="7"/>
  <c r="B46" i="7"/>
  <c r="C46" i="7"/>
  <c r="D46" i="7"/>
  <c r="A47" i="7"/>
  <c r="B47" i="7"/>
  <c r="C47" i="7"/>
  <c r="D47" i="7"/>
  <c r="A48" i="7"/>
  <c r="B48" i="7"/>
  <c r="C48" i="7"/>
  <c r="D48" i="7"/>
  <c r="A49" i="7"/>
  <c r="B49" i="7"/>
  <c r="C49" i="7"/>
  <c r="D49" i="7"/>
  <c r="A50" i="7"/>
  <c r="B50" i="7"/>
  <c r="C50" i="7"/>
  <c r="D50" i="7"/>
  <c r="A51" i="7"/>
  <c r="B51" i="7"/>
  <c r="C51" i="7"/>
  <c r="D51" i="7"/>
  <c r="A52" i="7"/>
  <c r="B52" i="7"/>
  <c r="C52" i="7"/>
  <c r="D52" i="7"/>
  <c r="A53" i="7"/>
  <c r="B53" i="7"/>
  <c r="C53" i="7"/>
  <c r="D53" i="7"/>
  <c r="B41" i="7"/>
  <c r="C41" i="7"/>
  <c r="D41" i="7"/>
  <c r="A41" i="7"/>
  <c r="A29" i="7"/>
  <c r="B29" i="7"/>
  <c r="C29" i="7"/>
  <c r="D29" i="7"/>
  <c r="A30" i="7"/>
  <c r="B30" i="7"/>
  <c r="C30" i="7"/>
  <c r="D30" i="7"/>
  <c r="A31" i="7"/>
  <c r="B31" i="7"/>
  <c r="C31" i="7"/>
  <c r="D31" i="7"/>
  <c r="A32" i="7"/>
  <c r="B32" i="7"/>
  <c r="C32" i="7"/>
  <c r="D32" i="7"/>
  <c r="A33" i="7"/>
  <c r="B33" i="7"/>
  <c r="C33" i="7"/>
  <c r="D33" i="7"/>
  <c r="A34" i="7"/>
  <c r="B34" i="7"/>
  <c r="C34" i="7"/>
  <c r="D34" i="7"/>
  <c r="A35" i="7"/>
  <c r="B35" i="7"/>
  <c r="C35" i="7"/>
  <c r="D35" i="7"/>
  <c r="A36" i="7"/>
  <c r="B36" i="7"/>
  <c r="C36" i="7"/>
  <c r="D36" i="7"/>
  <c r="A37" i="7"/>
  <c r="B37" i="7"/>
  <c r="C37" i="7"/>
  <c r="D37" i="7"/>
  <c r="A38" i="7"/>
  <c r="B38" i="7"/>
  <c r="C38" i="7"/>
  <c r="D38" i="7"/>
  <c r="A39" i="7"/>
  <c r="B39" i="7"/>
  <c r="C39" i="7"/>
  <c r="D39" i="7"/>
  <c r="A40" i="7"/>
  <c r="B40" i="7"/>
  <c r="C40" i="7"/>
  <c r="D40" i="7"/>
  <c r="B28" i="7"/>
  <c r="C28" i="7"/>
  <c r="D28" i="7"/>
  <c r="A28" i="7"/>
  <c r="A23" i="7"/>
  <c r="B23" i="7"/>
  <c r="C23" i="7"/>
  <c r="D23" i="7"/>
  <c r="A24" i="7"/>
  <c r="B24" i="7"/>
  <c r="C24" i="7"/>
  <c r="D24" i="7"/>
  <c r="A25" i="7"/>
  <c r="B25" i="7"/>
  <c r="C25" i="7"/>
  <c r="D25" i="7"/>
  <c r="A26" i="7"/>
  <c r="B26" i="7"/>
  <c r="C26" i="7"/>
  <c r="D26" i="7"/>
  <c r="A27" i="7"/>
  <c r="B27" i="7"/>
  <c r="C27" i="7"/>
  <c r="D27" i="7"/>
  <c r="A15" i="7"/>
  <c r="B15" i="7"/>
  <c r="C15" i="7"/>
  <c r="D15" i="7"/>
  <c r="A16" i="7"/>
  <c r="B16" i="7"/>
  <c r="C16" i="7"/>
  <c r="D16" i="7"/>
  <c r="A17" i="7"/>
  <c r="B17" i="7"/>
  <c r="C17" i="7"/>
  <c r="D17" i="7"/>
  <c r="A18" i="7"/>
  <c r="B18" i="7"/>
  <c r="C18" i="7"/>
  <c r="D18" i="7"/>
  <c r="A19" i="7"/>
  <c r="B19" i="7"/>
  <c r="C19" i="7"/>
  <c r="D19" i="7"/>
  <c r="A20" i="7"/>
  <c r="B20" i="7"/>
  <c r="C20" i="7"/>
  <c r="D20" i="7"/>
  <c r="A21" i="7"/>
  <c r="B21" i="7"/>
  <c r="C21" i="7"/>
  <c r="D21" i="7"/>
  <c r="A22" i="7"/>
  <c r="B22" i="7"/>
  <c r="C22" i="7"/>
  <c r="D22" i="7"/>
  <c r="B14" i="7"/>
  <c r="C14" i="7"/>
  <c r="D14" i="7"/>
  <c r="A14" i="7"/>
  <c r="A2" i="7"/>
  <c r="B2" i="7"/>
  <c r="C2" i="7"/>
  <c r="D2" i="7"/>
  <c r="A3" i="7"/>
  <c r="B3" i="7"/>
  <c r="C3" i="7"/>
  <c r="D3" i="7"/>
  <c r="A4" i="7"/>
  <c r="B4" i="7"/>
  <c r="C4" i="7"/>
  <c r="D4" i="7"/>
  <c r="A5" i="7"/>
  <c r="B5" i="7"/>
  <c r="C5" i="7"/>
  <c r="D5" i="7"/>
  <c r="A6" i="7"/>
  <c r="B6" i="7"/>
  <c r="C6" i="7"/>
  <c r="D6" i="7"/>
  <c r="A7" i="7"/>
  <c r="B7" i="7"/>
  <c r="C7" i="7"/>
  <c r="D7" i="7"/>
  <c r="A8" i="7"/>
  <c r="B8" i="7"/>
  <c r="C8" i="7"/>
  <c r="D8" i="7"/>
  <c r="A9" i="7"/>
  <c r="B9" i="7"/>
  <c r="C9" i="7"/>
  <c r="D9" i="7"/>
  <c r="A10" i="7"/>
  <c r="B10" i="7"/>
  <c r="C10" i="7"/>
  <c r="D10" i="7"/>
  <c r="A11" i="7"/>
  <c r="B11" i="7"/>
  <c r="C11" i="7"/>
  <c r="D11" i="7"/>
  <c r="A12" i="7"/>
  <c r="B12" i="7"/>
  <c r="C12" i="7"/>
  <c r="D12" i="7"/>
  <c r="A13" i="7"/>
  <c r="B13" i="7"/>
  <c r="C13" i="7"/>
  <c r="D13" i="7"/>
  <c r="B1" i="7"/>
  <c r="C1" i="7"/>
  <c r="D1" i="7"/>
  <c r="A1" i="7"/>
  <c r="E15" i="49"/>
  <c r="F15" i="49"/>
  <c r="E13" i="47"/>
  <c r="F13" i="47"/>
  <c r="E14" i="58"/>
  <c r="F14" i="58"/>
  <c r="E16" i="98"/>
  <c r="F16" i="98"/>
  <c r="V66" i="32"/>
  <c r="E12" i="96"/>
  <c r="F12" i="96"/>
  <c r="E13" i="96"/>
  <c r="F13" i="96"/>
  <c r="E14" i="96"/>
  <c r="F14" i="96"/>
  <c r="E15" i="96"/>
  <c r="F15" i="96"/>
  <c r="E5" i="4"/>
  <c r="F5" i="4"/>
  <c r="E6" i="4"/>
  <c r="F6" i="4"/>
  <c r="E7" i="4"/>
  <c r="F7" i="4"/>
  <c r="E8" i="4"/>
  <c r="F8" i="4"/>
  <c r="E9" i="4"/>
  <c r="F9" i="4"/>
  <c r="E10" i="4"/>
  <c r="F10" i="4"/>
  <c r="F13" i="4"/>
  <c r="B3" i="4"/>
  <c r="E3" i="4"/>
  <c r="E1189" i="7"/>
  <c r="D1189" i="7"/>
  <c r="E5" i="96"/>
  <c r="F5" i="96"/>
  <c r="E6" i="96"/>
  <c r="F6" i="96"/>
  <c r="E7" i="96"/>
  <c r="F7" i="96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F13" i="3"/>
  <c r="B3" i="3"/>
  <c r="E3" i="3"/>
  <c r="E1232" i="7"/>
  <c r="D1232" i="7"/>
  <c r="E8" i="96"/>
  <c r="F8" i="96"/>
  <c r="E9" i="96"/>
  <c r="F9" i="96"/>
  <c r="E10" i="96"/>
  <c r="F10" i="96"/>
  <c r="E11" i="96"/>
  <c r="F11" i="96"/>
  <c r="F17" i="96"/>
  <c r="B3" i="96"/>
  <c r="E3" i="96"/>
  <c r="C66" i="32"/>
  <c r="W66" i="32"/>
  <c r="K66" i="32"/>
  <c r="X66" i="32"/>
  <c r="V67" i="32"/>
  <c r="E5" i="98"/>
  <c r="F5" i="98"/>
  <c r="E6" i="98"/>
  <c r="F6" i="98"/>
  <c r="E7" i="98"/>
  <c r="F7" i="98"/>
  <c r="E8" i="98"/>
  <c r="F8" i="98"/>
  <c r="E9" i="98"/>
  <c r="F9" i="98"/>
  <c r="E10" i="98"/>
  <c r="F10" i="98"/>
  <c r="E11" i="98"/>
  <c r="F11" i="98"/>
  <c r="E12" i="98"/>
  <c r="F12" i="98"/>
  <c r="E13" i="98"/>
  <c r="F13" i="98"/>
  <c r="E14" i="98"/>
  <c r="F14" i="98"/>
  <c r="E15" i="98"/>
  <c r="F15" i="98"/>
  <c r="E5" i="77"/>
  <c r="F5" i="77"/>
  <c r="E6" i="77"/>
  <c r="F6" i="77"/>
  <c r="E7" i="77"/>
  <c r="F7" i="77"/>
  <c r="E8" i="77"/>
  <c r="F8" i="77"/>
  <c r="E9" i="77"/>
  <c r="F9" i="77"/>
  <c r="F13" i="77"/>
  <c r="B3" i="77"/>
  <c r="E3" i="77"/>
  <c r="E1216" i="7"/>
  <c r="D1216" i="7"/>
  <c r="E17" i="98"/>
  <c r="F17" i="98"/>
  <c r="F18" i="98"/>
  <c r="B3" i="98"/>
  <c r="E3" i="98"/>
  <c r="C67" i="32"/>
  <c r="W67" i="32"/>
  <c r="K67" i="32"/>
  <c r="X67" i="32"/>
  <c r="V68" i="32"/>
  <c r="E12" i="99"/>
  <c r="F12" i="99"/>
  <c r="E5" i="99"/>
  <c r="F5" i="99"/>
  <c r="E6" i="99"/>
  <c r="F6" i="99"/>
  <c r="E7" i="99"/>
  <c r="F7" i="99"/>
  <c r="E8" i="99"/>
  <c r="F8" i="99"/>
  <c r="E9" i="99"/>
  <c r="F9" i="99"/>
  <c r="E10" i="99"/>
  <c r="F10" i="99"/>
  <c r="E11" i="99"/>
  <c r="F11" i="99"/>
  <c r="E13" i="99"/>
  <c r="F13" i="99"/>
  <c r="E14" i="99"/>
  <c r="F14" i="99"/>
  <c r="E15" i="99"/>
  <c r="F15" i="99"/>
  <c r="E16" i="99"/>
  <c r="F16" i="99"/>
  <c r="F17" i="99"/>
  <c r="B3" i="99"/>
  <c r="E3" i="99"/>
  <c r="C68" i="32"/>
  <c r="W68" i="32"/>
  <c r="K68" i="32"/>
  <c r="X68" i="32"/>
  <c r="E5" i="61"/>
  <c r="F5" i="61"/>
  <c r="E6" i="61"/>
  <c r="F6" i="61"/>
  <c r="E7" i="61"/>
  <c r="F7" i="61"/>
  <c r="E8" i="61"/>
  <c r="F8" i="61"/>
  <c r="E9" i="61"/>
  <c r="F9" i="61"/>
  <c r="E10" i="61"/>
  <c r="F10" i="61"/>
  <c r="E11" i="61"/>
  <c r="F11" i="61"/>
  <c r="F12" i="61"/>
  <c r="B3" i="61"/>
  <c r="E3" i="61"/>
  <c r="C10" i="60"/>
  <c r="E5" i="59"/>
  <c r="F5" i="59"/>
  <c r="E6" i="59"/>
  <c r="F6" i="59"/>
  <c r="E7" i="59"/>
  <c r="F7" i="59"/>
  <c r="E8" i="59"/>
  <c r="F8" i="59"/>
  <c r="E9" i="59"/>
  <c r="F9" i="59"/>
  <c r="E10" i="59"/>
  <c r="F10" i="59"/>
  <c r="E11" i="59"/>
  <c r="F11" i="59"/>
  <c r="E12" i="59"/>
  <c r="F12" i="59"/>
  <c r="E13" i="59"/>
  <c r="F13" i="59"/>
  <c r="F14" i="59"/>
  <c r="B3" i="59"/>
  <c r="E3" i="59"/>
  <c r="C15" i="60"/>
  <c r="C5" i="60"/>
  <c r="C37" i="32"/>
  <c r="R37" i="32"/>
  <c r="S37" i="32"/>
  <c r="K37" i="32"/>
  <c r="L37" i="32"/>
  <c r="E37" i="32"/>
  <c r="D1188" i="7"/>
  <c r="D1180" i="7"/>
  <c r="D1225" i="7"/>
  <c r="D1209" i="7"/>
  <c r="D1190" i="7"/>
  <c r="D1303" i="7"/>
  <c r="D1207" i="7"/>
  <c r="D1292" i="7"/>
  <c r="D1215" i="7"/>
  <c r="D1287" i="7"/>
  <c r="D1279" i="7"/>
  <c r="D1231" i="7"/>
  <c r="D1298" i="7"/>
  <c r="D1202" i="7"/>
  <c r="D1307" i="7"/>
  <c r="D1289" i="7"/>
  <c r="D1220" i="7"/>
  <c r="D1194" i="7"/>
  <c r="D1276" i="7"/>
  <c r="N68" i="32"/>
  <c r="F68" i="32"/>
  <c r="O68" i="32"/>
  <c r="P4" i="32"/>
  <c r="P68" i="32"/>
  <c r="Q4" i="32"/>
  <c r="Q68" i="32"/>
  <c r="R68" i="32"/>
  <c r="S68" i="32"/>
  <c r="G68" i="32"/>
  <c r="I68" i="32"/>
  <c r="J68" i="32"/>
  <c r="L68" i="32"/>
  <c r="E68" i="32"/>
  <c r="N67" i="32"/>
  <c r="F67" i="32"/>
  <c r="O67" i="32"/>
  <c r="P67" i="32"/>
  <c r="Q67" i="32"/>
  <c r="R67" i="32"/>
  <c r="S67" i="32"/>
  <c r="G67" i="32"/>
  <c r="I67" i="32"/>
  <c r="J67" i="32"/>
  <c r="L67" i="32"/>
  <c r="E67" i="32"/>
  <c r="N66" i="32"/>
  <c r="F66" i="32"/>
  <c r="O66" i="32"/>
  <c r="P66" i="32"/>
  <c r="Q66" i="32"/>
  <c r="R66" i="32"/>
  <c r="S66" i="32"/>
  <c r="G66" i="32"/>
  <c r="I66" i="32"/>
  <c r="J66" i="32"/>
  <c r="L66" i="32"/>
  <c r="E66" i="32"/>
  <c r="C8" i="97"/>
  <c r="E8" i="97"/>
  <c r="F8" i="97"/>
  <c r="G8" i="97"/>
  <c r="I8" i="97"/>
  <c r="J8" i="97"/>
  <c r="K8" i="97"/>
  <c r="L8" i="97"/>
  <c r="N8" i="97"/>
  <c r="O8" i="97"/>
  <c r="P8" i="97"/>
  <c r="Q8" i="97"/>
  <c r="R8" i="97"/>
  <c r="S8" i="97"/>
  <c r="C7" i="97"/>
  <c r="C6" i="97"/>
  <c r="P4" i="97"/>
  <c r="Q4" i="97"/>
  <c r="N7" i="97"/>
  <c r="F7" i="97"/>
  <c r="O7" i="97"/>
  <c r="P7" i="97"/>
  <c r="Q7" i="97"/>
  <c r="R7" i="97"/>
  <c r="S7" i="97"/>
  <c r="G7" i="97"/>
  <c r="I7" i="97"/>
  <c r="J7" i="97"/>
  <c r="K7" i="97"/>
  <c r="L7" i="97"/>
  <c r="E7" i="97"/>
  <c r="N6" i="97"/>
  <c r="F6" i="97"/>
  <c r="O6" i="97"/>
  <c r="P6" i="97"/>
  <c r="Q6" i="97"/>
  <c r="R6" i="97"/>
  <c r="S6" i="97"/>
  <c r="G6" i="97"/>
  <c r="I6" i="97"/>
  <c r="J6" i="97"/>
  <c r="K6" i="97"/>
  <c r="L6" i="97"/>
  <c r="E6" i="97"/>
  <c r="F47" i="32"/>
  <c r="G47" i="32"/>
  <c r="V47" i="32"/>
  <c r="F51" i="32"/>
  <c r="G51" i="32"/>
  <c r="V51" i="32"/>
  <c r="F52" i="32"/>
  <c r="G52" i="32"/>
  <c r="V52" i="32"/>
  <c r="F6" i="32"/>
  <c r="G6" i="32"/>
  <c r="V6" i="32"/>
  <c r="F7" i="32"/>
  <c r="G7" i="32"/>
  <c r="V7" i="32"/>
  <c r="F8" i="32"/>
  <c r="G8" i="32"/>
  <c r="V8" i="32"/>
  <c r="F9" i="32"/>
  <c r="G9" i="32"/>
  <c r="V9" i="32"/>
  <c r="F10" i="32"/>
  <c r="G10" i="32"/>
  <c r="V10" i="32"/>
  <c r="F11" i="32"/>
  <c r="G11" i="32"/>
  <c r="V11" i="32"/>
  <c r="F12" i="32"/>
  <c r="G12" i="32"/>
  <c r="V12" i="32"/>
  <c r="F13" i="32"/>
  <c r="G13" i="32"/>
  <c r="V13" i="32"/>
  <c r="F14" i="32"/>
  <c r="G14" i="32"/>
  <c r="V14" i="32"/>
  <c r="F15" i="32"/>
  <c r="G15" i="32"/>
  <c r="V15" i="32"/>
  <c r="F16" i="32"/>
  <c r="G16" i="32"/>
  <c r="V16" i="32"/>
  <c r="F17" i="32"/>
  <c r="G17" i="32"/>
  <c r="V17" i="32"/>
  <c r="F18" i="32"/>
  <c r="G18" i="32"/>
  <c r="V18" i="32"/>
  <c r="F19" i="32"/>
  <c r="G19" i="32"/>
  <c r="V19" i="32"/>
  <c r="F20" i="32"/>
  <c r="G20" i="32"/>
  <c r="V20" i="32"/>
  <c r="F21" i="32"/>
  <c r="G21" i="32"/>
  <c r="V21" i="32"/>
  <c r="F22" i="32"/>
  <c r="G22" i="32"/>
  <c r="V22" i="32"/>
  <c r="F23" i="32"/>
  <c r="G23" i="32"/>
  <c r="V23" i="32"/>
  <c r="F24" i="32"/>
  <c r="G24" i="32"/>
  <c r="V24" i="32"/>
  <c r="F25" i="32"/>
  <c r="G25" i="32"/>
  <c r="V25" i="32"/>
  <c r="F26" i="32"/>
  <c r="G26" i="32"/>
  <c r="V26" i="32"/>
  <c r="F27" i="32"/>
  <c r="G27" i="32"/>
  <c r="V27" i="32"/>
  <c r="F28" i="32"/>
  <c r="G28" i="32"/>
  <c r="V28" i="32"/>
  <c r="F29" i="32"/>
  <c r="G29" i="32"/>
  <c r="V29" i="32"/>
  <c r="F30" i="32"/>
  <c r="G30" i="32"/>
  <c r="V30" i="32"/>
  <c r="F31" i="32"/>
  <c r="G31" i="32"/>
  <c r="V31" i="32"/>
  <c r="F32" i="32"/>
  <c r="G32" i="32"/>
  <c r="V32" i="32"/>
  <c r="F33" i="32"/>
  <c r="G33" i="32"/>
  <c r="V33" i="32"/>
  <c r="F34" i="32"/>
  <c r="G34" i="32"/>
  <c r="V34" i="32"/>
  <c r="F35" i="32"/>
  <c r="G35" i="32"/>
  <c r="V35" i="32"/>
  <c r="F36" i="32"/>
  <c r="G36" i="32"/>
  <c r="V36" i="32"/>
  <c r="F37" i="32"/>
  <c r="G37" i="32"/>
  <c r="V37" i="32"/>
  <c r="F38" i="32"/>
  <c r="G38" i="32"/>
  <c r="V38" i="32"/>
  <c r="F39" i="32"/>
  <c r="G39" i="32"/>
  <c r="V39" i="32"/>
  <c r="F40" i="32"/>
  <c r="G40" i="32"/>
  <c r="V40" i="32"/>
  <c r="F41" i="32"/>
  <c r="G41" i="32"/>
  <c r="V41" i="32"/>
  <c r="F42" i="32"/>
  <c r="G42" i="32"/>
  <c r="V42" i="32"/>
  <c r="F43" i="32"/>
  <c r="G43" i="32"/>
  <c r="V43" i="32"/>
  <c r="F44" i="32"/>
  <c r="G44" i="32"/>
  <c r="V44" i="32"/>
  <c r="F45" i="32"/>
  <c r="G45" i="32"/>
  <c r="V45" i="32"/>
  <c r="F46" i="32"/>
  <c r="G46" i="32"/>
  <c r="V46" i="32"/>
  <c r="F48" i="32"/>
  <c r="G48" i="32"/>
  <c r="V48" i="32"/>
  <c r="F49" i="32"/>
  <c r="G49" i="32"/>
  <c r="V49" i="32"/>
  <c r="F53" i="32"/>
  <c r="G53" i="32"/>
  <c r="V53" i="32"/>
  <c r="F54" i="32"/>
  <c r="G54" i="32"/>
  <c r="V54" i="32"/>
  <c r="F55" i="32"/>
  <c r="G55" i="32"/>
  <c r="V55" i="32"/>
  <c r="F56" i="32"/>
  <c r="G56" i="32"/>
  <c r="V56" i="32"/>
  <c r="F57" i="32"/>
  <c r="G57" i="32"/>
  <c r="V57" i="32"/>
  <c r="F58" i="32"/>
  <c r="G58" i="32"/>
  <c r="V58" i="32"/>
  <c r="F59" i="32"/>
  <c r="G59" i="32"/>
  <c r="V59" i="32"/>
  <c r="F60" i="32"/>
  <c r="G60" i="32"/>
  <c r="V60" i="32"/>
  <c r="F61" i="32"/>
  <c r="G61" i="32"/>
  <c r="V61" i="32"/>
  <c r="F62" i="32"/>
  <c r="G62" i="32"/>
  <c r="V62" i="32"/>
  <c r="F63" i="32"/>
  <c r="G63" i="32"/>
  <c r="V63" i="32"/>
  <c r="F64" i="32"/>
  <c r="G64" i="32"/>
  <c r="V64" i="32"/>
  <c r="F65" i="32"/>
  <c r="G65" i="32"/>
  <c r="V65" i="32"/>
  <c r="F69" i="32"/>
  <c r="G69" i="32"/>
  <c r="V69" i="32"/>
  <c r="V70" i="32"/>
  <c r="D1192" i="7"/>
  <c r="E5" i="12"/>
  <c r="F5" i="12"/>
  <c r="D1249" i="7"/>
  <c r="E6" i="12"/>
  <c r="F6" i="12"/>
  <c r="E7" i="12"/>
  <c r="F7" i="12"/>
  <c r="E8" i="12"/>
  <c r="F8" i="12"/>
  <c r="E9" i="12"/>
  <c r="F9" i="12"/>
  <c r="E10" i="12"/>
  <c r="F10" i="12"/>
  <c r="E11" i="12"/>
  <c r="F11" i="12"/>
  <c r="E12" i="12"/>
  <c r="F12" i="12"/>
  <c r="E13" i="12"/>
  <c r="F13" i="12"/>
  <c r="D1227" i="7"/>
  <c r="E14" i="12"/>
  <c r="F14" i="12"/>
  <c r="E15" i="12"/>
  <c r="F15" i="12"/>
  <c r="D1199" i="7"/>
  <c r="E5" i="31"/>
  <c r="F5" i="31"/>
  <c r="E6" i="31"/>
  <c r="F6" i="31"/>
  <c r="E7" i="31"/>
  <c r="F7" i="31"/>
  <c r="E8" i="31"/>
  <c r="F8" i="31"/>
  <c r="E9" i="31"/>
  <c r="F9" i="31"/>
  <c r="E10" i="31"/>
  <c r="F10" i="31"/>
  <c r="E11" i="31"/>
  <c r="F11" i="31"/>
  <c r="F13" i="31"/>
  <c r="B3" i="31"/>
  <c r="E3" i="31"/>
  <c r="E1196" i="7"/>
  <c r="D1196" i="7"/>
  <c r="E16" i="12"/>
  <c r="F16" i="12"/>
  <c r="F18" i="12"/>
  <c r="B3" i="12"/>
  <c r="E3" i="12"/>
  <c r="E1234" i="7"/>
  <c r="D1234" i="7"/>
  <c r="E7" i="49"/>
  <c r="F7" i="49"/>
  <c r="D1182" i="7"/>
  <c r="E5" i="13"/>
  <c r="F5" i="13"/>
  <c r="D1184" i="7"/>
  <c r="E6" i="13"/>
  <c r="F6" i="13"/>
  <c r="D1183" i="7"/>
  <c r="E7" i="13"/>
  <c r="F7" i="13"/>
  <c r="D1302" i="7"/>
  <c r="E8" i="13"/>
  <c r="F8" i="13"/>
  <c r="E9" i="13"/>
  <c r="F9" i="13"/>
  <c r="E10" i="13"/>
  <c r="F10" i="13"/>
  <c r="E11" i="13"/>
  <c r="F11" i="13"/>
  <c r="F13" i="13"/>
  <c r="B3" i="13"/>
  <c r="E3" i="13"/>
  <c r="E1262" i="7"/>
  <c r="D1262" i="7"/>
  <c r="E8" i="49"/>
  <c r="F8" i="49"/>
  <c r="E5" i="49"/>
  <c r="F5" i="49"/>
  <c r="E6" i="49"/>
  <c r="F6" i="49"/>
  <c r="E9" i="49"/>
  <c r="F9" i="49"/>
  <c r="D1229" i="7"/>
  <c r="E10" i="49"/>
  <c r="F10" i="49"/>
  <c r="D1228" i="7"/>
  <c r="E11" i="49"/>
  <c r="F11" i="49"/>
  <c r="E12" i="49"/>
  <c r="F12" i="49"/>
  <c r="E13" i="49"/>
  <c r="F13" i="49"/>
  <c r="E14" i="49"/>
  <c r="F14" i="49"/>
  <c r="F18" i="49"/>
  <c r="B3" i="49"/>
  <c r="E3" i="49"/>
  <c r="C29" i="32"/>
  <c r="W29" i="32"/>
  <c r="D1274" i="7"/>
  <c r="E5" i="36"/>
  <c r="F5" i="36"/>
  <c r="D1286" i="7"/>
  <c r="E6" i="36"/>
  <c r="F6" i="36"/>
  <c r="E5" i="37"/>
  <c r="F5" i="37"/>
  <c r="D1251" i="7"/>
  <c r="E6" i="37"/>
  <c r="F6" i="37"/>
  <c r="D1275" i="7"/>
  <c r="E7" i="37"/>
  <c r="F7" i="37"/>
  <c r="D1245" i="7"/>
  <c r="E8" i="37"/>
  <c r="F8" i="37"/>
  <c r="E9" i="37"/>
  <c r="F9" i="37"/>
  <c r="D1258" i="7"/>
  <c r="E10" i="37"/>
  <c r="F10" i="37"/>
  <c r="E11" i="37"/>
  <c r="F11" i="37"/>
  <c r="F12" i="37"/>
  <c r="B3" i="37"/>
  <c r="E3" i="37"/>
  <c r="E1265" i="7"/>
  <c r="D1265" i="7"/>
  <c r="E7" i="36"/>
  <c r="F7" i="36"/>
  <c r="F12" i="36"/>
  <c r="B3" i="36"/>
  <c r="E3" i="36"/>
  <c r="E1270" i="7"/>
  <c r="D1270" i="7"/>
  <c r="E6" i="50"/>
  <c r="F6" i="50"/>
  <c r="D1197" i="7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F13" i="5"/>
  <c r="B3" i="5"/>
  <c r="E3" i="5"/>
  <c r="E1297" i="7"/>
  <c r="D1297" i="7"/>
  <c r="E7" i="50"/>
  <c r="F7" i="50"/>
  <c r="E5" i="50"/>
  <c r="F5" i="50"/>
  <c r="E8" i="50"/>
  <c r="F8" i="50"/>
  <c r="E9" i="50"/>
  <c r="F9" i="50"/>
  <c r="E10" i="50"/>
  <c r="F10" i="50"/>
  <c r="F11" i="50"/>
  <c r="B3" i="50"/>
  <c r="E3" i="50"/>
  <c r="C30" i="32"/>
  <c r="W30" i="32"/>
  <c r="E5" i="27"/>
  <c r="F5" i="27"/>
  <c r="E6" i="27"/>
  <c r="F6" i="27"/>
  <c r="E7" i="27"/>
  <c r="F7" i="27"/>
  <c r="E8" i="27"/>
  <c r="F8" i="27"/>
  <c r="D1273" i="7"/>
  <c r="E9" i="27"/>
  <c r="F9" i="27"/>
  <c r="E10" i="27"/>
  <c r="F10" i="27"/>
  <c r="D1305" i="7"/>
  <c r="E5" i="29"/>
  <c r="F5" i="29"/>
  <c r="E6" i="29"/>
  <c r="F6" i="29"/>
  <c r="E7" i="29"/>
  <c r="F7" i="29"/>
  <c r="E8" i="29"/>
  <c r="F8" i="29"/>
  <c r="D1218" i="7"/>
  <c r="E9" i="29"/>
  <c r="F9" i="29"/>
  <c r="D1257" i="7"/>
  <c r="E10" i="29"/>
  <c r="F10" i="29"/>
  <c r="E11" i="29"/>
  <c r="F11" i="29"/>
  <c r="E12" i="29"/>
  <c r="F12" i="29"/>
  <c r="F13" i="29"/>
  <c r="B3" i="29"/>
  <c r="E3" i="29"/>
  <c r="E1268" i="7"/>
  <c r="D1268" i="7"/>
  <c r="E11" i="27"/>
  <c r="F11" i="27"/>
  <c r="D1295" i="7"/>
  <c r="E12" i="27"/>
  <c r="F12" i="27"/>
  <c r="E13" i="27"/>
  <c r="F13" i="27"/>
  <c r="E14" i="27"/>
  <c r="F14" i="27"/>
  <c r="E15" i="27"/>
  <c r="F15" i="27"/>
  <c r="F17" i="27"/>
  <c r="B3" i="27"/>
  <c r="E3" i="27"/>
  <c r="C6" i="32"/>
  <c r="W6" i="32"/>
  <c r="E5" i="28"/>
  <c r="F5" i="28"/>
  <c r="E6" i="28"/>
  <c r="F6" i="28"/>
  <c r="E7" i="28"/>
  <c r="F7" i="28"/>
  <c r="E8" i="28"/>
  <c r="F8" i="28"/>
  <c r="E9" i="28"/>
  <c r="F9" i="28"/>
  <c r="E10" i="28"/>
  <c r="F10" i="28"/>
  <c r="E11" i="28"/>
  <c r="F11" i="28"/>
  <c r="E12" i="28"/>
  <c r="F12" i="28"/>
  <c r="E13" i="28"/>
  <c r="F13" i="28"/>
  <c r="E14" i="28"/>
  <c r="F14" i="28"/>
  <c r="E15" i="28"/>
  <c r="F15" i="28"/>
  <c r="F17" i="28"/>
  <c r="B3" i="28"/>
  <c r="E3" i="28"/>
  <c r="C7" i="32"/>
  <c r="W7" i="32"/>
  <c r="E5" i="24"/>
  <c r="F5" i="24"/>
  <c r="E6" i="24"/>
  <c r="F6" i="24"/>
  <c r="D1309" i="7"/>
  <c r="E7" i="24"/>
  <c r="F7" i="24"/>
  <c r="E8" i="24"/>
  <c r="F8" i="24"/>
  <c r="E9" i="24"/>
  <c r="F9" i="24"/>
  <c r="E10" i="24"/>
  <c r="F10" i="24"/>
  <c r="E11" i="24"/>
  <c r="F11" i="24"/>
  <c r="D1255" i="7"/>
  <c r="E5" i="30"/>
  <c r="F5" i="30"/>
  <c r="E6" i="30"/>
  <c r="F6" i="30"/>
  <c r="E7" i="30"/>
  <c r="F7" i="30"/>
  <c r="E8" i="30"/>
  <c r="F8" i="30"/>
  <c r="E9" i="30"/>
  <c r="F9" i="30"/>
  <c r="E10" i="30"/>
  <c r="F10" i="30"/>
  <c r="E11" i="30"/>
  <c r="F11" i="30"/>
  <c r="E12" i="30"/>
  <c r="F12" i="30"/>
  <c r="E13" i="30"/>
  <c r="F13" i="30"/>
  <c r="E14" i="30"/>
  <c r="F14" i="30"/>
  <c r="E15" i="30"/>
  <c r="F15" i="30"/>
  <c r="E16" i="30"/>
  <c r="F16" i="30"/>
  <c r="E17" i="30"/>
  <c r="F17" i="30"/>
  <c r="E18" i="30"/>
  <c r="F18" i="30"/>
  <c r="E19" i="30"/>
  <c r="F19" i="30"/>
  <c r="F20" i="30"/>
  <c r="B3" i="30"/>
  <c r="E3" i="30"/>
  <c r="E1256" i="7"/>
  <c r="D1256" i="7"/>
  <c r="E12" i="24"/>
  <c r="F12" i="24"/>
  <c r="E13" i="24"/>
  <c r="F13" i="24"/>
  <c r="E14" i="24"/>
  <c r="F14" i="24"/>
  <c r="E15" i="24"/>
  <c r="F15" i="24"/>
  <c r="F17" i="24"/>
  <c r="B3" i="24"/>
  <c r="E3" i="24"/>
  <c r="C8" i="32"/>
  <c r="W8" i="32"/>
  <c r="E5" i="25"/>
  <c r="F5" i="25"/>
  <c r="E6" i="25"/>
  <c r="F6" i="25"/>
  <c r="D1277" i="7"/>
  <c r="E7" i="25"/>
  <c r="F7" i="25"/>
  <c r="E8" i="25"/>
  <c r="F8" i="25"/>
  <c r="E9" i="25"/>
  <c r="F9" i="25"/>
  <c r="E10" i="25"/>
  <c r="F10" i="25"/>
  <c r="E11" i="25"/>
  <c r="F11" i="25"/>
  <c r="E12" i="25"/>
  <c r="F12" i="25"/>
  <c r="E13" i="25"/>
  <c r="F13" i="25"/>
  <c r="E14" i="25"/>
  <c r="F14" i="25"/>
  <c r="E15" i="25"/>
  <c r="F15" i="25"/>
  <c r="E16" i="25"/>
  <c r="F16" i="25"/>
  <c r="F20" i="25"/>
  <c r="B3" i="25"/>
  <c r="E3" i="25"/>
  <c r="C9" i="32"/>
  <c r="W9" i="32"/>
  <c r="E5" i="20"/>
  <c r="F5" i="20"/>
  <c r="E6" i="20"/>
  <c r="F6" i="20"/>
  <c r="E7" i="20"/>
  <c r="F7" i="20"/>
  <c r="E8" i="20"/>
  <c r="F8" i="20"/>
  <c r="D1211" i="7"/>
  <c r="E9" i="20"/>
  <c r="F9" i="20"/>
  <c r="E10" i="20"/>
  <c r="F10" i="20"/>
  <c r="E11" i="20"/>
  <c r="F11" i="20"/>
  <c r="E12" i="20"/>
  <c r="F12" i="20"/>
  <c r="E13" i="20"/>
  <c r="F13" i="20"/>
  <c r="E14" i="20"/>
  <c r="F14" i="20"/>
  <c r="E15" i="20"/>
  <c r="F15" i="20"/>
  <c r="E16" i="20"/>
  <c r="F16" i="20"/>
  <c r="E17" i="20"/>
  <c r="F17" i="20"/>
  <c r="F18" i="20"/>
  <c r="B3" i="20"/>
  <c r="E3" i="20"/>
  <c r="C10" i="32"/>
  <c r="W10" i="32"/>
  <c r="E5" i="18"/>
  <c r="F5" i="18"/>
  <c r="E6" i="18"/>
  <c r="F6" i="18"/>
  <c r="E7" i="18"/>
  <c r="F7" i="18"/>
  <c r="E8" i="18"/>
  <c r="F8" i="18"/>
  <c r="E9" i="18"/>
  <c r="F9" i="18"/>
  <c r="E10" i="18"/>
  <c r="F10" i="18"/>
  <c r="E11" i="18"/>
  <c r="F11" i="18"/>
  <c r="E12" i="18"/>
  <c r="F12" i="18"/>
  <c r="E13" i="18"/>
  <c r="F13" i="18"/>
  <c r="D1226" i="7"/>
  <c r="E14" i="18"/>
  <c r="F14" i="18"/>
  <c r="E15" i="18"/>
  <c r="F15" i="18"/>
  <c r="E16" i="18"/>
  <c r="F16" i="18"/>
  <c r="E17" i="18"/>
  <c r="F17" i="18"/>
  <c r="F18" i="18"/>
  <c r="B3" i="18"/>
  <c r="E3" i="18"/>
  <c r="C11" i="32"/>
  <c r="W11" i="32"/>
  <c r="E5" i="19"/>
  <c r="F5" i="19"/>
  <c r="D1261" i="7"/>
  <c r="E6" i="19"/>
  <c r="F6" i="19"/>
  <c r="E7" i="19"/>
  <c r="F7" i="19"/>
  <c r="D1301" i="7"/>
  <c r="E8" i="19"/>
  <c r="F8" i="19"/>
  <c r="E9" i="19"/>
  <c r="F9" i="19"/>
  <c r="E10" i="19"/>
  <c r="F10" i="19"/>
  <c r="E11" i="19"/>
  <c r="F11" i="19"/>
  <c r="E12" i="19"/>
  <c r="F12" i="19"/>
  <c r="D1198" i="7"/>
  <c r="E13" i="19"/>
  <c r="F13" i="19"/>
  <c r="E14" i="19"/>
  <c r="F14" i="19"/>
  <c r="E15" i="19"/>
  <c r="F15" i="19"/>
  <c r="E16" i="19"/>
  <c r="F16" i="19"/>
  <c r="E17" i="19"/>
  <c r="F17" i="19"/>
  <c r="E18" i="19"/>
  <c r="F18" i="19"/>
  <c r="E19" i="19"/>
  <c r="F19" i="19"/>
  <c r="F20" i="19"/>
  <c r="B3" i="19"/>
  <c r="E3" i="19"/>
  <c r="C12" i="32"/>
  <c r="W12" i="32"/>
  <c r="E5" i="17"/>
  <c r="F5" i="17"/>
  <c r="E6" i="17"/>
  <c r="F6" i="17"/>
  <c r="E7" i="17"/>
  <c r="F7" i="17"/>
  <c r="E8" i="17"/>
  <c r="F8" i="17"/>
  <c r="E9" i="17"/>
  <c r="F9" i="17"/>
  <c r="E10" i="17"/>
  <c r="F10" i="17"/>
  <c r="E11" i="17"/>
  <c r="F11" i="17"/>
  <c r="E12" i="17"/>
  <c r="F12" i="17"/>
  <c r="E13" i="17"/>
  <c r="F13" i="17"/>
  <c r="E14" i="17"/>
  <c r="F14" i="17"/>
  <c r="E15" i="17"/>
  <c r="F15" i="17"/>
  <c r="E16" i="17"/>
  <c r="F16" i="17"/>
  <c r="E17" i="17"/>
  <c r="F17" i="17"/>
  <c r="F18" i="17"/>
  <c r="B3" i="17"/>
  <c r="E3" i="17"/>
  <c r="C13" i="32"/>
  <c r="W13" i="32"/>
  <c r="E5" i="14"/>
  <c r="F5" i="14"/>
  <c r="E6" i="14"/>
  <c r="F6" i="14"/>
  <c r="E7" i="14"/>
  <c r="F7" i="14"/>
  <c r="D1223" i="7"/>
  <c r="E8" i="14"/>
  <c r="F8" i="14"/>
  <c r="E9" i="14"/>
  <c r="F9" i="14"/>
  <c r="E10" i="14"/>
  <c r="F10" i="14"/>
  <c r="E11" i="14"/>
  <c r="F11" i="14"/>
  <c r="E12" i="14"/>
  <c r="F12" i="14"/>
  <c r="E13" i="14"/>
  <c r="F13" i="14"/>
  <c r="D1213" i="7"/>
  <c r="E14" i="14"/>
  <c r="F14" i="14"/>
  <c r="D1208" i="7"/>
  <c r="E15" i="14"/>
  <c r="F15" i="14"/>
  <c r="E16" i="14"/>
  <c r="F16" i="14"/>
  <c r="F20" i="14"/>
  <c r="B3" i="14"/>
  <c r="E3" i="14"/>
  <c r="C14" i="32"/>
  <c r="W14" i="32"/>
  <c r="D1237" i="7"/>
  <c r="E5" i="11"/>
  <c r="F5" i="11"/>
  <c r="E6" i="11"/>
  <c r="F6" i="11"/>
  <c r="E7" i="11"/>
  <c r="F7" i="11"/>
  <c r="E8" i="11"/>
  <c r="F8" i="11"/>
  <c r="E9" i="11"/>
  <c r="F9" i="11"/>
  <c r="E10" i="11"/>
  <c r="F10" i="11"/>
  <c r="E11" i="11"/>
  <c r="F11" i="11"/>
  <c r="E12" i="11"/>
  <c r="F12" i="11"/>
  <c r="E13" i="11"/>
  <c r="F13" i="11"/>
  <c r="E5" i="22"/>
  <c r="F5" i="22"/>
  <c r="E6" i="22"/>
  <c r="F6" i="22"/>
  <c r="E7" i="22"/>
  <c r="F7" i="22"/>
  <c r="E8" i="22"/>
  <c r="F8" i="22"/>
  <c r="E9" i="22"/>
  <c r="F9" i="22"/>
  <c r="E10" i="22"/>
  <c r="F10" i="22"/>
  <c r="E11" i="22"/>
  <c r="F11" i="22"/>
  <c r="E12" i="22"/>
  <c r="F12" i="22"/>
  <c r="E13" i="22"/>
  <c r="F13" i="22"/>
  <c r="E14" i="22"/>
  <c r="F14" i="22"/>
  <c r="E15" i="22"/>
  <c r="F15" i="22"/>
  <c r="E16" i="22"/>
  <c r="F16" i="22"/>
  <c r="F18" i="22"/>
  <c r="B3" i="22"/>
  <c r="E3" i="22"/>
  <c r="E1221" i="7"/>
  <c r="D1221" i="7"/>
  <c r="E14" i="11"/>
  <c r="F14" i="11"/>
  <c r="F18" i="11"/>
  <c r="B3" i="11"/>
  <c r="E3" i="11"/>
  <c r="C15" i="32"/>
  <c r="W15" i="32"/>
  <c r="D1222" i="7"/>
  <c r="E5" i="21"/>
  <c r="F5" i="21"/>
  <c r="D1263" i="7"/>
  <c r="E6" i="21"/>
  <c r="F6" i="21"/>
  <c r="E7" i="21"/>
  <c r="F7" i="21"/>
  <c r="E8" i="21"/>
  <c r="F8" i="21"/>
  <c r="E9" i="21"/>
  <c r="F9" i="21"/>
  <c r="E10" i="21"/>
  <c r="F10" i="21"/>
  <c r="E11" i="21"/>
  <c r="F11" i="21"/>
  <c r="E12" i="21"/>
  <c r="F12" i="21"/>
  <c r="E13" i="21"/>
  <c r="F13" i="21"/>
  <c r="E14" i="21"/>
  <c r="F14" i="21"/>
  <c r="E15" i="21"/>
  <c r="F15" i="21"/>
  <c r="E16" i="21"/>
  <c r="F16" i="21"/>
  <c r="E17" i="21"/>
  <c r="F17" i="21"/>
  <c r="E18" i="21"/>
  <c r="F18" i="21"/>
  <c r="E19" i="21"/>
  <c r="F19" i="21"/>
  <c r="F20" i="21"/>
  <c r="B3" i="21"/>
  <c r="E3" i="21"/>
  <c r="C16" i="32"/>
  <c r="W16" i="32"/>
  <c r="E5" i="8"/>
  <c r="F5" i="8"/>
  <c r="E6" i="8"/>
  <c r="F6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F20" i="8"/>
  <c r="B3" i="8"/>
  <c r="E3" i="8"/>
  <c r="C17" i="32"/>
  <c r="W17" i="32"/>
  <c r="E5" i="15"/>
  <c r="F5" i="15"/>
  <c r="E6" i="15"/>
  <c r="F6" i="15"/>
  <c r="E7" i="15"/>
  <c r="F7" i="15"/>
  <c r="E8" i="15"/>
  <c r="F8" i="15"/>
  <c r="D1281" i="7"/>
  <c r="E5" i="16"/>
  <c r="F5" i="16"/>
  <c r="E6" i="16"/>
  <c r="F6" i="16"/>
  <c r="E7" i="16"/>
  <c r="F7" i="16"/>
  <c r="E8" i="16"/>
  <c r="F8" i="16"/>
  <c r="E9" i="16"/>
  <c r="F9" i="16"/>
  <c r="E10" i="16"/>
  <c r="F10" i="16"/>
  <c r="E11" i="16"/>
  <c r="F11" i="16"/>
  <c r="E12" i="16"/>
  <c r="F12" i="16"/>
  <c r="E13" i="16"/>
  <c r="F13" i="16"/>
  <c r="E14" i="16"/>
  <c r="F14" i="16"/>
  <c r="E15" i="16"/>
  <c r="F15" i="16"/>
  <c r="E16" i="16"/>
  <c r="F16" i="16"/>
  <c r="F20" i="16"/>
  <c r="B3" i="16"/>
  <c r="E3" i="16"/>
  <c r="E1224" i="7"/>
  <c r="D1224" i="7"/>
  <c r="E9" i="15"/>
  <c r="F9" i="15"/>
  <c r="E10" i="15"/>
  <c r="F10" i="15"/>
  <c r="E11" i="15"/>
  <c r="F11" i="15"/>
  <c r="D1247" i="7"/>
  <c r="E12" i="15"/>
  <c r="F12" i="15"/>
  <c r="E13" i="15"/>
  <c r="F13" i="15"/>
  <c r="E14" i="15"/>
  <c r="F14" i="15"/>
  <c r="F18" i="15"/>
  <c r="B3" i="15"/>
  <c r="E3" i="15"/>
  <c r="C18" i="32"/>
  <c r="W18" i="3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D1306" i="7"/>
  <c r="E14" i="2"/>
  <c r="F14" i="2"/>
  <c r="D1191" i="7"/>
  <c r="E15" i="2"/>
  <c r="F15" i="2"/>
  <c r="E16" i="2"/>
  <c r="F16" i="2"/>
  <c r="E17" i="2"/>
  <c r="F17" i="2"/>
  <c r="E18" i="2"/>
  <c r="F18" i="2"/>
  <c r="E19" i="2"/>
  <c r="F19" i="2"/>
  <c r="F20" i="2"/>
  <c r="B3" i="2"/>
  <c r="E3" i="2"/>
  <c r="C19" i="32"/>
  <c r="W19" i="32"/>
  <c r="D1236" i="7"/>
  <c r="E5" i="33"/>
  <c r="F5" i="33"/>
  <c r="E6" i="33"/>
  <c r="F6" i="33"/>
  <c r="E7" i="33"/>
  <c r="F7" i="33"/>
  <c r="E8" i="33"/>
  <c r="F8" i="33"/>
  <c r="E9" i="33"/>
  <c r="F9" i="33"/>
  <c r="E10" i="33"/>
  <c r="F10" i="33"/>
  <c r="E11" i="33"/>
  <c r="F11" i="33"/>
  <c r="E12" i="33"/>
  <c r="F12" i="33"/>
  <c r="E13" i="33"/>
  <c r="F13" i="33"/>
  <c r="E14" i="33"/>
  <c r="F14" i="33"/>
  <c r="E15" i="33"/>
  <c r="F15" i="33"/>
  <c r="F17" i="33"/>
  <c r="B3" i="33"/>
  <c r="E3" i="33"/>
  <c r="C20" i="32"/>
  <c r="W20" i="32"/>
  <c r="E5" i="35"/>
  <c r="F5" i="35"/>
  <c r="E6" i="35"/>
  <c r="F6" i="35"/>
  <c r="E7" i="35"/>
  <c r="F7" i="35"/>
  <c r="E8" i="35"/>
  <c r="F8" i="35"/>
  <c r="E9" i="35"/>
  <c r="F9" i="35"/>
  <c r="E10" i="35"/>
  <c r="F10" i="35"/>
  <c r="F11" i="35"/>
  <c r="B3" i="35"/>
  <c r="E3" i="35"/>
  <c r="C21" i="32"/>
  <c r="W21" i="32"/>
  <c r="E5" i="39"/>
  <c r="F5" i="39"/>
  <c r="E5" i="40"/>
  <c r="F5" i="40"/>
  <c r="E6" i="40"/>
  <c r="F6" i="40"/>
  <c r="D1310" i="7"/>
  <c r="E7" i="40"/>
  <c r="F7" i="40"/>
  <c r="E8" i="40"/>
  <c r="F8" i="40"/>
  <c r="E9" i="40"/>
  <c r="F9" i="40"/>
  <c r="F18" i="40"/>
  <c r="B3" i="40"/>
  <c r="E3" i="40"/>
  <c r="E1269" i="7"/>
  <c r="D1269" i="7"/>
  <c r="E6" i="39"/>
  <c r="F6" i="39"/>
  <c r="E7" i="39"/>
  <c r="F7" i="39"/>
  <c r="E8" i="39"/>
  <c r="F8" i="39"/>
  <c r="E9" i="39"/>
  <c r="F9" i="39"/>
  <c r="E5" i="9"/>
  <c r="F5" i="9"/>
  <c r="D1195" i="7"/>
  <c r="E6" i="9"/>
  <c r="F6" i="9"/>
  <c r="E7" i="9"/>
  <c r="F7" i="9"/>
  <c r="E8" i="9"/>
  <c r="F8" i="9"/>
  <c r="E9" i="9"/>
  <c r="F9" i="9"/>
  <c r="E10" i="9"/>
  <c r="F10" i="9"/>
  <c r="E11" i="9"/>
  <c r="F11" i="9"/>
  <c r="F20" i="9"/>
  <c r="B3" i="9"/>
  <c r="E3" i="9"/>
  <c r="E1244" i="7"/>
  <c r="D1244" i="7"/>
  <c r="E10" i="39"/>
  <c r="F10" i="39"/>
  <c r="F11" i="39"/>
  <c r="B3" i="39"/>
  <c r="E3" i="39"/>
  <c r="C22" i="32"/>
  <c r="W22" i="32"/>
  <c r="E5" i="38"/>
  <c r="F5" i="38"/>
  <c r="E6" i="38"/>
  <c r="F6" i="38"/>
  <c r="E7" i="38"/>
  <c r="F7" i="38"/>
  <c r="E8" i="38"/>
  <c r="F8" i="38"/>
  <c r="E9" i="38"/>
  <c r="F9" i="38"/>
  <c r="E10" i="38"/>
  <c r="F10" i="38"/>
  <c r="E11" i="38"/>
  <c r="F11" i="38"/>
  <c r="E12" i="38"/>
  <c r="F12" i="38"/>
  <c r="E13" i="38"/>
  <c r="F13" i="38"/>
  <c r="E14" i="38"/>
  <c r="F14" i="38"/>
  <c r="E15" i="38"/>
  <c r="F15" i="38"/>
  <c r="E16" i="38"/>
  <c r="F16" i="38"/>
  <c r="E17" i="38"/>
  <c r="F17" i="38"/>
  <c r="F18" i="38"/>
  <c r="B3" i="38"/>
  <c r="E3" i="38"/>
  <c r="C23" i="32"/>
  <c r="W23" i="32"/>
  <c r="D1299" i="7"/>
  <c r="E5" i="41"/>
  <c r="F5" i="41"/>
  <c r="E6" i="41"/>
  <c r="F6" i="41"/>
  <c r="E7" i="41"/>
  <c r="F7" i="41"/>
  <c r="E8" i="41"/>
  <c r="F8" i="41"/>
  <c r="E9" i="41"/>
  <c r="F9" i="41"/>
  <c r="E10" i="41"/>
  <c r="F10" i="41"/>
  <c r="E11" i="41"/>
  <c r="F11" i="41"/>
  <c r="E12" i="41"/>
  <c r="F12" i="41"/>
  <c r="D1179" i="7"/>
  <c r="E13" i="41"/>
  <c r="F13" i="41"/>
  <c r="E14" i="41"/>
  <c r="F14" i="41"/>
  <c r="F15" i="41"/>
  <c r="B3" i="41"/>
  <c r="E3" i="41"/>
  <c r="C24" i="32"/>
  <c r="W24" i="32"/>
  <c r="E5" i="42"/>
  <c r="F5" i="42"/>
  <c r="E6" i="42"/>
  <c r="F6" i="42"/>
  <c r="E7" i="42"/>
  <c r="F7" i="42"/>
  <c r="E8" i="42"/>
  <c r="F8" i="42"/>
  <c r="E9" i="42"/>
  <c r="F9" i="42"/>
  <c r="E5" i="43"/>
  <c r="F5" i="43"/>
  <c r="E6" i="43"/>
  <c r="F6" i="43"/>
  <c r="E7" i="43"/>
  <c r="F7" i="43"/>
  <c r="E8" i="43"/>
  <c r="F8" i="43"/>
  <c r="E9" i="43"/>
  <c r="F9" i="43"/>
  <c r="E10" i="43"/>
  <c r="F10" i="43"/>
  <c r="E11" i="43"/>
  <c r="F11" i="43"/>
  <c r="F13" i="43"/>
  <c r="B3" i="43"/>
  <c r="E3" i="43"/>
  <c r="E1230" i="7"/>
  <c r="D1230" i="7"/>
  <c r="E10" i="42"/>
  <c r="F10" i="42"/>
  <c r="E11" i="42"/>
  <c r="F11" i="42"/>
  <c r="F12" i="42"/>
  <c r="B3" i="42"/>
  <c r="E3" i="42"/>
  <c r="C25" i="32"/>
  <c r="W25" i="32"/>
  <c r="D1291" i="7"/>
  <c r="E5" i="44"/>
  <c r="F5" i="44"/>
  <c r="E6" i="44"/>
  <c r="F6" i="44"/>
  <c r="E7" i="44"/>
  <c r="F7" i="44"/>
  <c r="E8" i="44"/>
  <c r="F8" i="44"/>
  <c r="E9" i="44"/>
  <c r="F9" i="44"/>
  <c r="E10" i="44"/>
  <c r="F10" i="44"/>
  <c r="E11" i="44"/>
  <c r="F11" i="44"/>
  <c r="F12" i="44"/>
  <c r="B3" i="44"/>
  <c r="E3" i="44"/>
  <c r="C26" i="32"/>
  <c r="W26" i="32"/>
  <c r="E5" i="45"/>
  <c r="F5" i="45"/>
  <c r="E6" i="45"/>
  <c r="F6" i="45"/>
  <c r="E7" i="45"/>
  <c r="F7" i="45"/>
  <c r="E8" i="45"/>
  <c r="F8" i="45"/>
  <c r="E9" i="45"/>
  <c r="F9" i="45"/>
  <c r="E10" i="45"/>
  <c r="F10" i="45"/>
  <c r="E11" i="45"/>
  <c r="F11" i="45"/>
  <c r="F12" i="45"/>
  <c r="B3" i="45"/>
  <c r="E3" i="45"/>
  <c r="C27" i="32"/>
  <c r="W27" i="32"/>
  <c r="E5" i="47"/>
  <c r="F5" i="47"/>
  <c r="D1304" i="7"/>
  <c r="E5" i="48"/>
  <c r="F5" i="48"/>
  <c r="D1312" i="7"/>
  <c r="E6" i="48"/>
  <c r="F6" i="48"/>
  <c r="E7" i="48"/>
  <c r="F7" i="48"/>
  <c r="D1260" i="7"/>
  <c r="E8" i="48"/>
  <c r="F8" i="48"/>
  <c r="F12" i="48"/>
  <c r="B3" i="48"/>
  <c r="E3" i="48"/>
  <c r="E1267" i="7"/>
  <c r="D1267" i="7"/>
  <c r="E6" i="47"/>
  <c r="F6" i="47"/>
  <c r="E7" i="47"/>
  <c r="F7" i="47"/>
  <c r="D1200" i="7"/>
  <c r="E8" i="47"/>
  <c r="F8" i="47"/>
  <c r="E9" i="47"/>
  <c r="F9" i="47"/>
  <c r="E10" i="47"/>
  <c r="F10" i="47"/>
  <c r="E11" i="47"/>
  <c r="F11" i="47"/>
  <c r="E12" i="47"/>
  <c r="F12" i="47"/>
  <c r="F14" i="47"/>
  <c r="B3" i="47"/>
  <c r="E3" i="47"/>
  <c r="C28" i="32"/>
  <c r="W28" i="32"/>
  <c r="D1235" i="7"/>
  <c r="E5" i="51"/>
  <c r="F5" i="51"/>
  <c r="E6" i="51"/>
  <c r="F6" i="51"/>
  <c r="E7" i="51"/>
  <c r="F7" i="51"/>
  <c r="E8" i="51"/>
  <c r="F8" i="51"/>
  <c r="E9" i="51"/>
  <c r="F9" i="51"/>
  <c r="D1181" i="7"/>
  <c r="E10" i="51"/>
  <c r="F10" i="51"/>
  <c r="E11" i="51"/>
  <c r="F11" i="51"/>
  <c r="E12" i="51"/>
  <c r="F12" i="51"/>
  <c r="E13" i="51"/>
  <c r="F13" i="51"/>
  <c r="E14" i="51"/>
  <c r="F14" i="51"/>
  <c r="E15" i="51"/>
  <c r="F15" i="51"/>
  <c r="E16" i="51"/>
  <c r="F16" i="51"/>
  <c r="E17" i="51"/>
  <c r="F17" i="51"/>
  <c r="E18" i="51"/>
  <c r="F18" i="51"/>
  <c r="E19" i="51"/>
  <c r="F19" i="51"/>
  <c r="F20" i="51"/>
  <c r="B3" i="51"/>
  <c r="E3" i="51"/>
  <c r="C31" i="32"/>
  <c r="W31" i="32"/>
  <c r="E5" i="53"/>
  <c r="F5" i="53"/>
  <c r="E6" i="53"/>
  <c r="F6" i="53"/>
  <c r="E7" i="53"/>
  <c r="F7" i="53"/>
  <c r="E8" i="53"/>
  <c r="F8" i="53"/>
  <c r="E9" i="53"/>
  <c r="F9" i="53"/>
  <c r="E1296" i="7"/>
  <c r="D1296" i="7"/>
  <c r="E10" i="53"/>
  <c r="F10" i="53"/>
  <c r="E11" i="53"/>
  <c r="F11" i="53"/>
  <c r="E12" i="53"/>
  <c r="F12" i="53"/>
  <c r="E13" i="53"/>
  <c r="F13" i="53"/>
  <c r="E14" i="53"/>
  <c r="F14" i="53"/>
  <c r="E15" i="53"/>
  <c r="F15" i="53"/>
  <c r="E16" i="53"/>
  <c r="F16" i="53"/>
  <c r="E17" i="53"/>
  <c r="F17" i="53"/>
  <c r="E18" i="53"/>
  <c r="F18" i="53"/>
  <c r="E19" i="53"/>
  <c r="F19" i="53"/>
  <c r="F20" i="53"/>
  <c r="B3" i="53"/>
  <c r="E3" i="53"/>
  <c r="C32" i="32"/>
  <c r="W32" i="32"/>
  <c r="E5" i="54"/>
  <c r="F5" i="54"/>
  <c r="E6" i="54"/>
  <c r="F6" i="54"/>
  <c r="E7" i="54"/>
  <c r="F7" i="54"/>
  <c r="E8" i="54"/>
  <c r="F8" i="54"/>
  <c r="E9" i="54"/>
  <c r="F9" i="54"/>
  <c r="E10" i="54"/>
  <c r="F10" i="54"/>
  <c r="E11" i="54"/>
  <c r="F11" i="54"/>
  <c r="E12" i="54"/>
  <c r="F12" i="54"/>
  <c r="D1252" i="7"/>
  <c r="E5" i="55"/>
  <c r="F5" i="55"/>
  <c r="D1290" i="7"/>
  <c r="E6" i="55"/>
  <c r="F6" i="55"/>
  <c r="E7" i="55"/>
  <c r="F7" i="55"/>
  <c r="E8" i="55"/>
  <c r="F8" i="55"/>
  <c r="E9" i="55"/>
  <c r="F9" i="55"/>
  <c r="D1187" i="7"/>
  <c r="E10" i="55"/>
  <c r="F10" i="55"/>
  <c r="D1283" i="7"/>
  <c r="E11" i="55"/>
  <c r="F11" i="55"/>
  <c r="E16" i="55"/>
  <c r="F16" i="55"/>
  <c r="E17" i="55"/>
  <c r="F17" i="55"/>
  <c r="F18" i="55"/>
  <c r="B3" i="55"/>
  <c r="E3" i="55"/>
  <c r="E1272" i="7"/>
  <c r="D1272" i="7"/>
  <c r="E13" i="54"/>
  <c r="F13" i="54"/>
  <c r="E14" i="54"/>
  <c r="F14" i="54"/>
  <c r="E15" i="54"/>
  <c r="F15" i="54"/>
  <c r="E16" i="54"/>
  <c r="F16" i="54"/>
  <c r="E17" i="54"/>
  <c r="F17" i="54"/>
  <c r="E18" i="54"/>
  <c r="F18" i="54"/>
  <c r="E19" i="54"/>
  <c r="F19" i="54"/>
  <c r="F20" i="54"/>
  <c r="B3" i="54"/>
  <c r="E3" i="54"/>
  <c r="C33" i="32"/>
  <c r="W33" i="32"/>
  <c r="E5" i="56"/>
  <c r="F5" i="56"/>
  <c r="E6" i="56"/>
  <c r="F6" i="56"/>
  <c r="E7" i="56"/>
  <c r="F7" i="56"/>
  <c r="E8" i="56"/>
  <c r="F8" i="56"/>
  <c r="E9" i="56"/>
  <c r="F9" i="56"/>
  <c r="E10" i="56"/>
  <c r="F10" i="56"/>
  <c r="E11" i="56"/>
  <c r="F11" i="56"/>
  <c r="E12" i="56"/>
  <c r="F12" i="56"/>
  <c r="E13" i="56"/>
  <c r="F13" i="56"/>
  <c r="E14" i="56"/>
  <c r="F14" i="56"/>
  <c r="E15" i="56"/>
  <c r="F15" i="56"/>
  <c r="E16" i="56"/>
  <c r="F16" i="56"/>
  <c r="E17" i="56"/>
  <c r="F17" i="56"/>
  <c r="E18" i="56"/>
  <c r="F18" i="56"/>
  <c r="E19" i="56"/>
  <c r="F19" i="56"/>
  <c r="F20" i="56"/>
  <c r="B3" i="56"/>
  <c r="E3" i="56"/>
  <c r="C34" i="32"/>
  <c r="W34" i="32"/>
  <c r="E5" i="57"/>
  <c r="F5" i="57"/>
  <c r="E6" i="57"/>
  <c r="F6" i="57"/>
  <c r="E7" i="57"/>
  <c r="F7" i="57"/>
  <c r="E8" i="57"/>
  <c r="F8" i="57"/>
  <c r="E9" i="57"/>
  <c r="F9" i="57"/>
  <c r="E10" i="57"/>
  <c r="F10" i="57"/>
  <c r="D1185" i="7"/>
  <c r="E11" i="57"/>
  <c r="F11" i="57"/>
  <c r="E12" i="57"/>
  <c r="F12" i="57"/>
  <c r="E13" i="57"/>
  <c r="F13" i="57"/>
  <c r="E14" i="57"/>
  <c r="F14" i="57"/>
  <c r="F15" i="57"/>
  <c r="B3" i="57"/>
  <c r="E3" i="57"/>
  <c r="C35" i="32"/>
  <c r="W35" i="32"/>
  <c r="D1294" i="7"/>
  <c r="E5" i="58"/>
  <c r="F5" i="58"/>
  <c r="E6" i="58"/>
  <c r="F6" i="58"/>
  <c r="E7" i="58"/>
  <c r="F7" i="58"/>
  <c r="E8" i="58"/>
  <c r="F8" i="58"/>
  <c r="E9" i="58"/>
  <c r="F9" i="58"/>
  <c r="E10" i="58"/>
  <c r="F10" i="58"/>
  <c r="E11" i="58"/>
  <c r="F11" i="58"/>
  <c r="E12" i="58"/>
  <c r="F12" i="58"/>
  <c r="E13" i="58"/>
  <c r="F13" i="58"/>
  <c r="E15" i="58"/>
  <c r="F15" i="58"/>
  <c r="F16" i="58"/>
  <c r="B3" i="58"/>
  <c r="E3" i="58"/>
  <c r="C36" i="32"/>
  <c r="W36" i="32"/>
  <c r="W37" i="32"/>
  <c r="D1311" i="7"/>
  <c r="C11" i="60"/>
  <c r="C12" i="60"/>
  <c r="C6" i="60"/>
  <c r="C38" i="32"/>
  <c r="W38" i="32"/>
  <c r="C7" i="60"/>
  <c r="C39" i="32"/>
  <c r="W39" i="32"/>
  <c r="E5" i="63"/>
  <c r="F5" i="63"/>
  <c r="E6" i="63"/>
  <c r="F6" i="63"/>
  <c r="E7" i="63"/>
  <c r="F7" i="63"/>
  <c r="E8" i="63"/>
  <c r="F8" i="63"/>
  <c r="E9" i="63"/>
  <c r="F9" i="63"/>
  <c r="E10" i="63"/>
  <c r="F10" i="63"/>
  <c r="F15" i="63"/>
  <c r="B3" i="63"/>
  <c r="E3" i="63"/>
  <c r="E1284" i="7"/>
  <c r="D1284" i="7"/>
  <c r="E5" i="62"/>
  <c r="F5" i="62"/>
  <c r="E6" i="62"/>
  <c r="F6" i="62"/>
  <c r="E7" i="62"/>
  <c r="F7" i="62"/>
  <c r="E8" i="62"/>
  <c r="F8" i="62"/>
  <c r="E9" i="62"/>
  <c r="F9" i="62"/>
  <c r="D1193" i="7"/>
  <c r="E10" i="62"/>
  <c r="F10" i="62"/>
  <c r="E11" i="62"/>
  <c r="F11" i="62"/>
  <c r="E5" i="67"/>
  <c r="F5" i="67"/>
  <c r="E6" i="67"/>
  <c r="F6" i="67"/>
  <c r="E7" i="67"/>
  <c r="F7" i="67"/>
  <c r="E8" i="67"/>
  <c r="F8" i="67"/>
  <c r="E9" i="67"/>
  <c r="F9" i="67"/>
  <c r="E10" i="67"/>
  <c r="F10" i="67"/>
  <c r="F13" i="67"/>
  <c r="B3" i="67"/>
  <c r="E3" i="67"/>
  <c r="E1253" i="7"/>
  <c r="D1253" i="7"/>
  <c r="E12" i="62"/>
  <c r="F12" i="62"/>
  <c r="F15" i="62"/>
  <c r="B3" i="62"/>
  <c r="E3" i="62"/>
  <c r="C40" i="32"/>
  <c r="W40" i="32"/>
  <c r="E5" i="66"/>
  <c r="F5" i="66"/>
  <c r="E6" i="66"/>
  <c r="F6" i="66"/>
  <c r="E7" i="66"/>
  <c r="F7" i="66"/>
  <c r="E8" i="66"/>
  <c r="F8" i="66"/>
  <c r="E9" i="66"/>
  <c r="F9" i="66"/>
  <c r="E10" i="66"/>
  <c r="F10" i="66"/>
  <c r="F15" i="66"/>
  <c r="B3" i="66"/>
  <c r="E3" i="66"/>
  <c r="E1285" i="7"/>
  <c r="D1285" i="7"/>
  <c r="E5" i="65"/>
  <c r="F5" i="65"/>
  <c r="E6" i="65"/>
  <c r="F6" i="65"/>
  <c r="E7" i="65"/>
  <c r="F7" i="65"/>
  <c r="E8" i="65"/>
  <c r="F8" i="65"/>
  <c r="E9" i="65"/>
  <c r="F9" i="65"/>
  <c r="E10" i="65"/>
  <c r="F10" i="65"/>
  <c r="E11" i="65"/>
  <c r="F11" i="65"/>
  <c r="E12" i="65"/>
  <c r="F12" i="65"/>
  <c r="F15" i="65"/>
  <c r="B3" i="65"/>
  <c r="E3" i="65"/>
  <c r="C41" i="32"/>
  <c r="W41" i="32"/>
  <c r="E5" i="68"/>
  <c r="F5" i="68"/>
  <c r="E6" i="68"/>
  <c r="F6" i="68"/>
  <c r="E7" i="68"/>
  <c r="F7" i="68"/>
  <c r="E8" i="68"/>
  <c r="F8" i="68"/>
  <c r="E9" i="68"/>
  <c r="F9" i="68"/>
  <c r="E10" i="68"/>
  <c r="F10" i="68"/>
  <c r="F13" i="68"/>
  <c r="B3" i="68"/>
  <c r="E3" i="68"/>
  <c r="C42" i="32"/>
  <c r="W42" i="32"/>
  <c r="E5" i="69"/>
  <c r="F5" i="69"/>
  <c r="E6" i="69"/>
  <c r="F6" i="69"/>
  <c r="E5" i="70"/>
  <c r="F5" i="70"/>
  <c r="E6" i="70"/>
  <c r="F6" i="70"/>
  <c r="E7" i="70"/>
  <c r="F7" i="70"/>
  <c r="E8" i="70"/>
  <c r="F8" i="70"/>
  <c r="E9" i="70"/>
  <c r="F9" i="70"/>
  <c r="E10" i="70"/>
  <c r="F10" i="70"/>
  <c r="D1210" i="7"/>
  <c r="E11" i="70"/>
  <c r="F11" i="70"/>
  <c r="F13" i="70"/>
  <c r="B3" i="70"/>
  <c r="E3" i="70"/>
  <c r="E1254" i="7"/>
  <c r="D1254" i="7"/>
  <c r="E7" i="69"/>
  <c r="F7" i="69"/>
  <c r="E8" i="69"/>
  <c r="F8" i="69"/>
  <c r="E9" i="69"/>
  <c r="F9" i="69"/>
  <c r="E10" i="69"/>
  <c r="F10" i="69"/>
  <c r="F13" i="69"/>
  <c r="B3" i="69"/>
  <c r="E3" i="69"/>
  <c r="C43" i="32"/>
  <c r="W43" i="32"/>
  <c r="D1239" i="7"/>
  <c r="E5" i="72"/>
  <c r="F5" i="72"/>
  <c r="E6" i="72"/>
  <c r="F6" i="72"/>
  <c r="F13" i="72"/>
  <c r="B3" i="72"/>
  <c r="E3" i="72"/>
  <c r="E1242" i="7"/>
  <c r="D1242" i="7"/>
  <c r="E5" i="71"/>
  <c r="F5" i="71"/>
  <c r="E6" i="71"/>
  <c r="F6" i="71"/>
  <c r="E7" i="71"/>
  <c r="F7" i="71"/>
  <c r="E8" i="71"/>
  <c r="F8" i="71"/>
  <c r="E9" i="71"/>
  <c r="F9" i="71"/>
  <c r="D1282" i="7"/>
  <c r="E10" i="71"/>
  <c r="F10" i="71"/>
  <c r="E11" i="71"/>
  <c r="F11" i="71"/>
  <c r="E12" i="71"/>
  <c r="F12" i="71"/>
  <c r="F13" i="71"/>
  <c r="B3" i="71"/>
  <c r="E3" i="71"/>
  <c r="C44" i="32"/>
  <c r="W44" i="32"/>
  <c r="E5" i="76"/>
  <c r="F5" i="76"/>
  <c r="E6" i="76"/>
  <c r="F6" i="76"/>
  <c r="E7" i="76"/>
  <c r="F7" i="76"/>
  <c r="E8" i="76"/>
  <c r="F8" i="76"/>
  <c r="E9" i="76"/>
  <c r="F9" i="76"/>
  <c r="E10" i="76"/>
  <c r="F10" i="76"/>
  <c r="E5" i="78"/>
  <c r="F5" i="78"/>
  <c r="E6" i="78"/>
  <c r="F6" i="78"/>
  <c r="E7" i="78"/>
  <c r="F7" i="78"/>
  <c r="E8" i="78"/>
  <c r="F8" i="78"/>
  <c r="E9" i="78"/>
  <c r="F9" i="78"/>
  <c r="E10" i="78"/>
  <c r="F10" i="78"/>
  <c r="F13" i="78"/>
  <c r="B3" i="78"/>
  <c r="E3" i="78"/>
  <c r="E1266" i="7"/>
  <c r="D1266" i="7"/>
  <c r="E11" i="76"/>
  <c r="F11" i="76"/>
  <c r="E12" i="76"/>
  <c r="F12" i="76"/>
  <c r="F13" i="76"/>
  <c r="B3" i="76"/>
  <c r="E3" i="76"/>
  <c r="C45" i="32"/>
  <c r="W45" i="32"/>
  <c r="E5" i="73"/>
  <c r="F5" i="73"/>
  <c r="E6" i="73"/>
  <c r="F6" i="73"/>
  <c r="D1241" i="7"/>
  <c r="E5" i="74"/>
  <c r="F5" i="74"/>
  <c r="E6" i="74"/>
  <c r="F6" i="74"/>
  <c r="E7" i="74"/>
  <c r="F7" i="74"/>
  <c r="D1271" i="7"/>
  <c r="E8" i="74"/>
  <c r="F8" i="74"/>
  <c r="E9" i="74"/>
  <c r="F9" i="74"/>
  <c r="F13" i="74"/>
  <c r="B3" i="74"/>
  <c r="E3" i="74"/>
  <c r="E1264" i="7"/>
  <c r="D1264" i="7"/>
  <c r="E7" i="73"/>
  <c r="F7" i="73"/>
  <c r="E8" i="73"/>
  <c r="F8" i="73"/>
  <c r="E9" i="73"/>
  <c r="F9" i="73"/>
  <c r="E10" i="73"/>
  <c r="F10" i="73"/>
  <c r="E11" i="73"/>
  <c r="F11" i="73"/>
  <c r="E12" i="73"/>
  <c r="F12" i="73"/>
  <c r="F13" i="73"/>
  <c r="B3" i="73"/>
  <c r="E3" i="73"/>
  <c r="C46" i="32"/>
  <c r="W46" i="32"/>
  <c r="E5" i="75"/>
  <c r="F5" i="75"/>
  <c r="E6" i="75"/>
  <c r="F6" i="75"/>
  <c r="E7" i="75"/>
  <c r="F7" i="75"/>
  <c r="E8" i="75"/>
  <c r="F8" i="75"/>
  <c r="E9" i="75"/>
  <c r="F9" i="75"/>
  <c r="E10" i="75"/>
  <c r="F10" i="75"/>
  <c r="E11" i="75"/>
  <c r="F11" i="75"/>
  <c r="E12" i="75"/>
  <c r="F12" i="75"/>
  <c r="E13" i="75"/>
  <c r="F13" i="75"/>
  <c r="E14" i="75"/>
  <c r="F14" i="75"/>
  <c r="E15" i="75"/>
  <c r="F15" i="75"/>
  <c r="F16" i="75"/>
  <c r="B3" i="75"/>
  <c r="E3" i="75"/>
  <c r="C47" i="32"/>
  <c r="W47" i="32"/>
  <c r="E5" i="80"/>
  <c r="F5" i="80"/>
  <c r="E6" i="80"/>
  <c r="F6" i="80"/>
  <c r="E7" i="80"/>
  <c r="F7" i="80"/>
  <c r="E8" i="80"/>
  <c r="F8" i="80"/>
  <c r="E9" i="80"/>
  <c r="F9" i="80"/>
  <c r="D1186" i="7"/>
  <c r="E10" i="80"/>
  <c r="F10" i="80"/>
  <c r="E11" i="80"/>
  <c r="F11" i="80"/>
  <c r="E12" i="80"/>
  <c r="F12" i="80"/>
  <c r="E13" i="80"/>
  <c r="F13" i="80"/>
  <c r="E14" i="80"/>
  <c r="F14" i="80"/>
  <c r="E15" i="80"/>
  <c r="F15" i="80"/>
  <c r="F17" i="80"/>
  <c r="B3" i="80"/>
  <c r="E3" i="80"/>
  <c r="C48" i="32"/>
  <c r="W48" i="32"/>
  <c r="E5" i="23"/>
  <c r="F5" i="23"/>
  <c r="D1288" i="7"/>
  <c r="E6" i="23"/>
  <c r="F6" i="23"/>
  <c r="D1300" i="7"/>
  <c r="E7" i="23"/>
  <c r="F7" i="23"/>
  <c r="D1248" i="7"/>
  <c r="E8" i="23"/>
  <c r="F8" i="23"/>
  <c r="D1250" i="7"/>
  <c r="E9" i="23"/>
  <c r="F9" i="23"/>
  <c r="D1204" i="7"/>
  <c r="E10" i="23"/>
  <c r="F10" i="23"/>
  <c r="D1280" i="7"/>
  <c r="E11" i="23"/>
  <c r="F11" i="23"/>
  <c r="D1219" i="7"/>
  <c r="E12" i="23"/>
  <c r="F12" i="23"/>
  <c r="D1278" i="7"/>
  <c r="E13" i="23"/>
  <c r="F13" i="23"/>
  <c r="E14" i="23"/>
  <c r="F14" i="23"/>
  <c r="D1238" i="7"/>
  <c r="E15" i="23"/>
  <c r="F15" i="23"/>
  <c r="E16" i="23"/>
  <c r="F16" i="23"/>
  <c r="E17" i="23"/>
  <c r="F17" i="23"/>
  <c r="D1203" i="7"/>
  <c r="E18" i="23"/>
  <c r="F18" i="23"/>
  <c r="E19" i="23"/>
  <c r="F19" i="23"/>
  <c r="F20" i="23"/>
  <c r="B3" i="23"/>
  <c r="E3" i="23"/>
  <c r="E1233" i="7"/>
  <c r="D1233" i="7"/>
  <c r="E5" i="81"/>
  <c r="F5" i="81"/>
  <c r="E6" i="81"/>
  <c r="F6" i="81"/>
  <c r="E7" i="81"/>
  <c r="F7" i="81"/>
  <c r="E8" i="81"/>
  <c r="F8" i="81"/>
  <c r="E9" i="81"/>
  <c r="F9" i="81"/>
  <c r="E10" i="81"/>
  <c r="F10" i="81"/>
  <c r="E11" i="81"/>
  <c r="F11" i="81"/>
  <c r="E12" i="81"/>
  <c r="F12" i="81"/>
  <c r="E13" i="81"/>
  <c r="F13" i="81"/>
  <c r="E14" i="81"/>
  <c r="F14" i="81"/>
  <c r="E15" i="81"/>
  <c r="F15" i="81"/>
  <c r="F17" i="81"/>
  <c r="B3" i="81"/>
  <c r="E3" i="81"/>
  <c r="C49" i="32"/>
  <c r="W49" i="32"/>
  <c r="E5" i="82"/>
  <c r="F5" i="82"/>
  <c r="D1259" i="7"/>
  <c r="E6" i="82"/>
  <c r="F6" i="82"/>
  <c r="E7" i="82"/>
  <c r="F7" i="82"/>
  <c r="E8" i="82"/>
  <c r="F8" i="82"/>
  <c r="E9" i="82"/>
  <c r="F9" i="82"/>
  <c r="E10" i="82"/>
  <c r="F10" i="82"/>
  <c r="E11" i="82"/>
  <c r="F11" i="82"/>
  <c r="E12" i="82"/>
  <c r="F12" i="82"/>
  <c r="E13" i="82"/>
  <c r="F13" i="82"/>
  <c r="E14" i="82"/>
  <c r="F14" i="82"/>
  <c r="E15" i="82"/>
  <c r="F15" i="82"/>
  <c r="F17" i="82"/>
  <c r="B3" i="82"/>
  <c r="E3" i="82"/>
  <c r="C51" i="32"/>
  <c r="W51" i="32"/>
  <c r="E5" i="83"/>
  <c r="F5" i="83"/>
  <c r="E6" i="83"/>
  <c r="F6" i="83"/>
  <c r="E7" i="83"/>
  <c r="F7" i="83"/>
  <c r="E8" i="83"/>
  <c r="F8" i="83"/>
  <c r="E9" i="83"/>
  <c r="F9" i="83"/>
  <c r="E10" i="83"/>
  <c r="F10" i="83"/>
  <c r="E11" i="83"/>
  <c r="F11" i="83"/>
  <c r="E12" i="83"/>
  <c r="F12" i="83"/>
  <c r="E13" i="83"/>
  <c r="F13" i="83"/>
  <c r="E14" i="83"/>
  <c r="F14" i="83"/>
  <c r="E15" i="83"/>
  <c r="F15" i="83"/>
  <c r="E16" i="83"/>
  <c r="F16" i="83"/>
  <c r="E17" i="83"/>
  <c r="F17" i="83"/>
  <c r="E18" i="83"/>
  <c r="F18" i="83"/>
  <c r="E19" i="83"/>
  <c r="F19" i="83"/>
  <c r="F20" i="83"/>
  <c r="B3" i="83"/>
  <c r="E3" i="83"/>
  <c r="C52" i="32"/>
  <c r="W52" i="32"/>
  <c r="E5" i="84"/>
  <c r="F5" i="84"/>
  <c r="E6" i="84"/>
  <c r="F6" i="84"/>
  <c r="D1178" i="7"/>
  <c r="E7" i="84"/>
  <c r="F7" i="84"/>
  <c r="D1206" i="7"/>
  <c r="E8" i="84"/>
  <c r="F8" i="84"/>
  <c r="E9" i="84"/>
  <c r="F9" i="84"/>
  <c r="E10" i="84"/>
  <c r="F10" i="84"/>
  <c r="E11" i="84"/>
  <c r="F11" i="84"/>
  <c r="E12" i="84"/>
  <c r="F12" i="84"/>
  <c r="E13" i="84"/>
  <c r="F13" i="84"/>
  <c r="E14" i="84"/>
  <c r="F14" i="84"/>
  <c r="E15" i="84"/>
  <c r="F15" i="84"/>
  <c r="E16" i="84"/>
  <c r="F16" i="84"/>
  <c r="E17" i="84"/>
  <c r="F17" i="84"/>
  <c r="E18" i="84"/>
  <c r="F18" i="84"/>
  <c r="E19" i="84"/>
  <c r="F19" i="84"/>
  <c r="F20" i="84"/>
  <c r="B3" i="84"/>
  <c r="E3" i="84"/>
  <c r="C53" i="32"/>
  <c r="W53" i="32"/>
  <c r="D1240" i="7"/>
  <c r="E5" i="85"/>
  <c r="F5" i="85"/>
  <c r="E6" i="85"/>
  <c r="F6" i="85"/>
  <c r="E7" i="85"/>
  <c r="F7" i="85"/>
  <c r="E8" i="85"/>
  <c r="F8" i="85"/>
  <c r="E9" i="85"/>
  <c r="F9" i="85"/>
  <c r="E10" i="85"/>
  <c r="F10" i="85"/>
  <c r="E11" i="85"/>
  <c r="F11" i="85"/>
  <c r="E12" i="85"/>
  <c r="F12" i="85"/>
  <c r="E13" i="85"/>
  <c r="F13" i="85"/>
  <c r="E14" i="85"/>
  <c r="F14" i="85"/>
  <c r="E15" i="85"/>
  <c r="F15" i="85"/>
  <c r="E16" i="85"/>
  <c r="F16" i="85"/>
  <c r="E17" i="85"/>
  <c r="F17" i="85"/>
  <c r="F18" i="85"/>
  <c r="B3" i="85"/>
  <c r="E3" i="85"/>
  <c r="C54" i="32"/>
  <c r="W54" i="32"/>
  <c r="E5" i="86"/>
  <c r="F5" i="86"/>
  <c r="E6" i="86"/>
  <c r="F6" i="86"/>
  <c r="E7" i="86"/>
  <c r="F7" i="86"/>
  <c r="E8" i="86"/>
  <c r="F8" i="86"/>
  <c r="E9" i="86"/>
  <c r="F9" i="86"/>
  <c r="E10" i="86"/>
  <c r="F10" i="86"/>
  <c r="E11" i="86"/>
  <c r="F11" i="86"/>
  <c r="E12" i="86"/>
  <c r="F12" i="86"/>
  <c r="E13" i="86"/>
  <c r="F13" i="86"/>
  <c r="E14" i="86"/>
  <c r="F14" i="86"/>
  <c r="E15" i="86"/>
  <c r="F15" i="86"/>
  <c r="E16" i="86"/>
  <c r="F16" i="86"/>
  <c r="E17" i="86"/>
  <c r="F17" i="86"/>
  <c r="E18" i="86"/>
  <c r="F18" i="86"/>
  <c r="E19" i="86"/>
  <c r="F19" i="86"/>
  <c r="F20" i="86"/>
  <c r="B3" i="86"/>
  <c r="E3" i="86"/>
  <c r="C55" i="32"/>
  <c r="W55" i="32"/>
  <c r="E5" i="87"/>
  <c r="F5" i="87"/>
  <c r="E6" i="87"/>
  <c r="F6" i="87"/>
  <c r="E7" i="87"/>
  <c r="F7" i="87"/>
  <c r="E8" i="87"/>
  <c r="F8" i="87"/>
  <c r="E9" i="87"/>
  <c r="F9" i="87"/>
  <c r="E10" i="87"/>
  <c r="F10" i="87"/>
  <c r="E11" i="87"/>
  <c r="F11" i="87"/>
  <c r="E12" i="87"/>
  <c r="F12" i="87"/>
  <c r="E13" i="87"/>
  <c r="F13" i="87"/>
  <c r="E14" i="87"/>
  <c r="F14" i="87"/>
  <c r="E15" i="87"/>
  <c r="F15" i="87"/>
  <c r="E16" i="87"/>
  <c r="F16" i="87"/>
  <c r="E17" i="87"/>
  <c r="F17" i="87"/>
  <c r="F18" i="87"/>
  <c r="B3" i="87"/>
  <c r="E3" i="87"/>
  <c r="C56" i="32"/>
  <c r="W56" i="32"/>
  <c r="E5" i="88"/>
  <c r="F5" i="88"/>
  <c r="E6" i="88"/>
  <c r="F6" i="88"/>
  <c r="E7" i="88"/>
  <c r="F7" i="88"/>
  <c r="E8" i="88"/>
  <c r="F8" i="88"/>
  <c r="E9" i="88"/>
  <c r="F9" i="88"/>
  <c r="E10" i="88"/>
  <c r="F10" i="88"/>
  <c r="E11" i="88"/>
  <c r="F11" i="88"/>
  <c r="E12" i="88"/>
  <c r="F12" i="88"/>
  <c r="E13" i="88"/>
  <c r="F13" i="88"/>
  <c r="E14" i="88"/>
  <c r="F14" i="88"/>
  <c r="E15" i="88"/>
  <c r="F15" i="88"/>
  <c r="E16" i="88"/>
  <c r="F16" i="88"/>
  <c r="E17" i="88"/>
  <c r="F17" i="88"/>
  <c r="E18" i="88"/>
  <c r="F18" i="88"/>
  <c r="E19" i="88"/>
  <c r="F19" i="88"/>
  <c r="F20" i="88"/>
  <c r="B3" i="88"/>
  <c r="E3" i="88"/>
  <c r="C57" i="32"/>
  <c r="W57" i="32"/>
  <c r="E5" i="89"/>
  <c r="F5" i="89"/>
  <c r="E6" i="89"/>
  <c r="F6" i="89"/>
  <c r="E7" i="89"/>
  <c r="F7" i="89"/>
  <c r="E8" i="89"/>
  <c r="F8" i="89"/>
  <c r="E9" i="89"/>
  <c r="F9" i="89"/>
  <c r="E10" i="89"/>
  <c r="F10" i="89"/>
  <c r="E11" i="89"/>
  <c r="F11" i="89"/>
  <c r="F13" i="89"/>
  <c r="B3" i="89"/>
  <c r="E3" i="89"/>
  <c r="C58" i="32"/>
  <c r="W58" i="32"/>
  <c r="C59" i="32"/>
  <c r="W59" i="32"/>
  <c r="E5" i="90"/>
  <c r="F5" i="90"/>
  <c r="D1214" i="7"/>
  <c r="E6" i="90"/>
  <c r="F6" i="90"/>
  <c r="E7" i="90"/>
  <c r="F7" i="90"/>
  <c r="E8" i="90"/>
  <c r="F8" i="90"/>
  <c r="E9" i="90"/>
  <c r="F9" i="90"/>
  <c r="E10" i="90"/>
  <c r="F10" i="90"/>
  <c r="E11" i="90"/>
  <c r="F11" i="90"/>
  <c r="E12" i="90"/>
  <c r="F12" i="90"/>
  <c r="E13" i="90"/>
  <c r="F13" i="90"/>
  <c r="E14" i="90"/>
  <c r="F14" i="90"/>
  <c r="E15" i="90"/>
  <c r="F15" i="90"/>
  <c r="E16" i="90"/>
  <c r="F16" i="90"/>
  <c r="E17" i="90"/>
  <c r="F17" i="90"/>
  <c r="F18" i="90"/>
  <c r="B3" i="90"/>
  <c r="E3" i="90"/>
  <c r="C60" i="32"/>
  <c r="W60" i="32"/>
  <c r="E5" i="91"/>
  <c r="F5" i="91"/>
  <c r="E6" i="91"/>
  <c r="F6" i="91"/>
  <c r="E7" i="91"/>
  <c r="F7" i="91"/>
  <c r="E8" i="91"/>
  <c r="F8" i="91"/>
  <c r="E9" i="91"/>
  <c r="F9" i="91"/>
  <c r="E10" i="91"/>
  <c r="F10" i="91"/>
  <c r="E11" i="91"/>
  <c r="F11" i="91"/>
  <c r="E12" i="91"/>
  <c r="F12" i="91"/>
  <c r="E13" i="91"/>
  <c r="F13" i="91"/>
  <c r="E14" i="91"/>
  <c r="F14" i="91"/>
  <c r="E15" i="91"/>
  <c r="F15" i="91"/>
  <c r="E16" i="91"/>
  <c r="F16" i="91"/>
  <c r="E17" i="91"/>
  <c r="F17" i="91"/>
  <c r="E18" i="91"/>
  <c r="F18" i="91"/>
  <c r="E19" i="91"/>
  <c r="F19" i="91"/>
  <c r="F20" i="91"/>
  <c r="B3" i="91"/>
  <c r="E3" i="91"/>
  <c r="C61" i="32"/>
  <c r="W61" i="32"/>
  <c r="E5" i="92"/>
  <c r="F5" i="92"/>
  <c r="E6" i="92"/>
  <c r="F6" i="92"/>
  <c r="E7" i="92"/>
  <c r="F7" i="92"/>
  <c r="E8" i="92"/>
  <c r="F8" i="92"/>
  <c r="E9" i="92"/>
  <c r="F9" i="92"/>
  <c r="E10" i="92"/>
  <c r="F10" i="92"/>
  <c r="E11" i="92"/>
  <c r="F11" i="92"/>
  <c r="E12" i="92"/>
  <c r="F12" i="92"/>
  <c r="E13" i="92"/>
  <c r="F13" i="92"/>
  <c r="E14" i="92"/>
  <c r="F14" i="92"/>
  <c r="E15" i="92"/>
  <c r="F15" i="92"/>
  <c r="E16" i="92"/>
  <c r="F16" i="92"/>
  <c r="E17" i="92"/>
  <c r="F17" i="92"/>
  <c r="F18" i="92"/>
  <c r="B3" i="92"/>
  <c r="E3" i="92"/>
  <c r="C62" i="32"/>
  <c r="W62" i="32"/>
  <c r="E5" i="93"/>
  <c r="F5" i="93"/>
  <c r="E7" i="93"/>
  <c r="F7" i="93"/>
  <c r="E8" i="93"/>
  <c r="F8" i="93"/>
  <c r="E10" i="93"/>
  <c r="F10" i="93"/>
  <c r="E11" i="93"/>
  <c r="F11" i="93"/>
  <c r="E12" i="93"/>
  <c r="F12" i="93"/>
  <c r="E13" i="93"/>
  <c r="F13" i="93"/>
  <c r="F18" i="93"/>
  <c r="B3" i="93"/>
  <c r="E3" i="93"/>
  <c r="C63" i="32"/>
  <c r="W63" i="32"/>
  <c r="E5" i="94"/>
  <c r="F5" i="94"/>
  <c r="E6" i="94"/>
  <c r="F6" i="94"/>
  <c r="E7" i="94"/>
  <c r="F7" i="94"/>
  <c r="E8" i="94"/>
  <c r="F8" i="94"/>
  <c r="E9" i="94"/>
  <c r="F9" i="94"/>
  <c r="E10" i="94"/>
  <c r="F10" i="94"/>
  <c r="E11" i="94"/>
  <c r="F11" i="94"/>
  <c r="E12" i="94"/>
  <c r="F12" i="94"/>
  <c r="E13" i="94"/>
  <c r="F13" i="94"/>
  <c r="E14" i="94"/>
  <c r="F14" i="94"/>
  <c r="E15" i="94"/>
  <c r="F15" i="94"/>
  <c r="E16" i="94"/>
  <c r="F16" i="94"/>
  <c r="F20" i="94"/>
  <c r="B3" i="94"/>
  <c r="E3" i="94"/>
  <c r="C64" i="32"/>
  <c r="W64" i="32"/>
  <c r="E5" i="95"/>
  <c r="F5" i="95"/>
  <c r="E6" i="95"/>
  <c r="F6" i="95"/>
  <c r="E7" i="95"/>
  <c r="F7" i="95"/>
  <c r="E8" i="95"/>
  <c r="F8" i="95"/>
  <c r="E9" i="95"/>
  <c r="F9" i="95"/>
  <c r="E10" i="95"/>
  <c r="F10" i="95"/>
  <c r="E11" i="95"/>
  <c r="F11" i="95"/>
  <c r="E12" i="95"/>
  <c r="F12" i="95"/>
  <c r="E13" i="95"/>
  <c r="F13" i="95"/>
  <c r="E14" i="95"/>
  <c r="F14" i="95"/>
  <c r="E15" i="95"/>
  <c r="F15" i="95"/>
  <c r="F17" i="95"/>
  <c r="B3" i="95"/>
  <c r="E3" i="95"/>
  <c r="C65" i="32"/>
  <c r="W65" i="32"/>
  <c r="C69" i="32"/>
  <c r="W69" i="32"/>
  <c r="W70" i="32"/>
  <c r="I47" i="32"/>
  <c r="J47" i="32"/>
  <c r="K47" i="32"/>
  <c r="X47" i="32"/>
  <c r="I51" i="32"/>
  <c r="J51" i="32"/>
  <c r="K51" i="32"/>
  <c r="X51" i="32"/>
  <c r="I52" i="32"/>
  <c r="J52" i="32"/>
  <c r="K52" i="32"/>
  <c r="X52" i="32"/>
  <c r="I29" i="32"/>
  <c r="J29" i="32"/>
  <c r="K29" i="32"/>
  <c r="X29" i="32"/>
  <c r="I30" i="32"/>
  <c r="J30" i="32"/>
  <c r="K30" i="32"/>
  <c r="X30" i="32"/>
  <c r="I6" i="32"/>
  <c r="J6" i="32"/>
  <c r="K6" i="32"/>
  <c r="X6" i="32"/>
  <c r="I7" i="32"/>
  <c r="J7" i="32"/>
  <c r="K7" i="32"/>
  <c r="X7" i="32"/>
  <c r="I8" i="32"/>
  <c r="J8" i="32"/>
  <c r="K8" i="32"/>
  <c r="X8" i="32"/>
  <c r="I9" i="32"/>
  <c r="J9" i="32"/>
  <c r="K9" i="32"/>
  <c r="X9" i="32"/>
  <c r="I10" i="32"/>
  <c r="J10" i="32"/>
  <c r="K10" i="32"/>
  <c r="X10" i="32"/>
  <c r="I11" i="32"/>
  <c r="J11" i="32"/>
  <c r="K11" i="32"/>
  <c r="X11" i="32"/>
  <c r="I12" i="32"/>
  <c r="J12" i="32"/>
  <c r="K12" i="32"/>
  <c r="X12" i="32"/>
  <c r="I13" i="32"/>
  <c r="J13" i="32"/>
  <c r="K13" i="32"/>
  <c r="X13" i="32"/>
  <c r="I14" i="32"/>
  <c r="J14" i="32"/>
  <c r="K14" i="32"/>
  <c r="X14" i="32"/>
  <c r="I15" i="32"/>
  <c r="J15" i="32"/>
  <c r="K15" i="32"/>
  <c r="X15" i="32"/>
  <c r="I16" i="32"/>
  <c r="J16" i="32"/>
  <c r="K16" i="32"/>
  <c r="X16" i="32"/>
  <c r="I17" i="32"/>
  <c r="J17" i="32"/>
  <c r="K17" i="32"/>
  <c r="X17" i="32"/>
  <c r="I18" i="32"/>
  <c r="J18" i="32"/>
  <c r="K18" i="32"/>
  <c r="X18" i="32"/>
  <c r="I19" i="32"/>
  <c r="J19" i="32"/>
  <c r="K19" i="32"/>
  <c r="X19" i="32"/>
  <c r="I20" i="32"/>
  <c r="J20" i="32"/>
  <c r="K20" i="32"/>
  <c r="X20" i="32"/>
  <c r="I21" i="32"/>
  <c r="J21" i="32"/>
  <c r="K21" i="32"/>
  <c r="X21" i="32"/>
  <c r="I22" i="32"/>
  <c r="J22" i="32"/>
  <c r="K22" i="32"/>
  <c r="X22" i="32"/>
  <c r="I23" i="32"/>
  <c r="J23" i="32"/>
  <c r="K23" i="32"/>
  <c r="X23" i="32"/>
  <c r="I24" i="32"/>
  <c r="J24" i="32"/>
  <c r="K24" i="32"/>
  <c r="X24" i="32"/>
  <c r="I25" i="32"/>
  <c r="J25" i="32"/>
  <c r="K25" i="32"/>
  <c r="X25" i="32"/>
  <c r="I26" i="32"/>
  <c r="J26" i="32"/>
  <c r="K26" i="32"/>
  <c r="X26" i="32"/>
  <c r="I27" i="32"/>
  <c r="J27" i="32"/>
  <c r="K27" i="32"/>
  <c r="X27" i="32"/>
  <c r="I28" i="32"/>
  <c r="J28" i="32"/>
  <c r="K28" i="32"/>
  <c r="X28" i="32"/>
  <c r="I31" i="32"/>
  <c r="J31" i="32"/>
  <c r="K31" i="32"/>
  <c r="X31" i="32"/>
  <c r="I32" i="32"/>
  <c r="J32" i="32"/>
  <c r="K32" i="32"/>
  <c r="X32" i="32"/>
  <c r="I33" i="32"/>
  <c r="J33" i="32"/>
  <c r="K33" i="32"/>
  <c r="X33" i="32"/>
  <c r="I34" i="32"/>
  <c r="J34" i="32"/>
  <c r="K34" i="32"/>
  <c r="X34" i="32"/>
  <c r="I35" i="32"/>
  <c r="J35" i="32"/>
  <c r="K35" i="32"/>
  <c r="X35" i="32"/>
  <c r="I36" i="32"/>
  <c r="J36" i="32"/>
  <c r="K36" i="32"/>
  <c r="X36" i="32"/>
  <c r="I37" i="32"/>
  <c r="J37" i="32"/>
  <c r="X37" i="32"/>
  <c r="I38" i="32"/>
  <c r="J38" i="32"/>
  <c r="K38" i="32"/>
  <c r="X38" i="32"/>
  <c r="I39" i="32"/>
  <c r="J39" i="32"/>
  <c r="K39" i="32"/>
  <c r="X39" i="32"/>
  <c r="I40" i="32"/>
  <c r="J40" i="32"/>
  <c r="K40" i="32"/>
  <c r="X40" i="32"/>
  <c r="I41" i="32"/>
  <c r="J41" i="32"/>
  <c r="K41" i="32"/>
  <c r="X41" i="32"/>
  <c r="I42" i="32"/>
  <c r="J42" i="32"/>
  <c r="K42" i="32"/>
  <c r="X42" i="32"/>
  <c r="I43" i="32"/>
  <c r="J43" i="32"/>
  <c r="K43" i="32"/>
  <c r="X43" i="32"/>
  <c r="I44" i="32"/>
  <c r="J44" i="32"/>
  <c r="K44" i="32"/>
  <c r="X44" i="32"/>
  <c r="I45" i="32"/>
  <c r="J45" i="32"/>
  <c r="K45" i="32"/>
  <c r="X45" i="32"/>
  <c r="I46" i="32"/>
  <c r="J46" i="32"/>
  <c r="K46" i="32"/>
  <c r="X46" i="32"/>
  <c r="I48" i="32"/>
  <c r="J48" i="32"/>
  <c r="K48" i="32"/>
  <c r="X48" i="32"/>
  <c r="I49" i="32"/>
  <c r="J49" i="32"/>
  <c r="K49" i="32"/>
  <c r="X49" i="32"/>
  <c r="I53" i="32"/>
  <c r="J53" i="32"/>
  <c r="K53" i="32"/>
  <c r="X53" i="32"/>
  <c r="I54" i="32"/>
  <c r="J54" i="32"/>
  <c r="K54" i="32"/>
  <c r="X54" i="32"/>
  <c r="I55" i="32"/>
  <c r="J55" i="32"/>
  <c r="K55" i="32"/>
  <c r="X55" i="32"/>
  <c r="I56" i="32"/>
  <c r="J56" i="32"/>
  <c r="K56" i="32"/>
  <c r="X56" i="32"/>
  <c r="I57" i="32"/>
  <c r="J57" i="32"/>
  <c r="K57" i="32"/>
  <c r="X57" i="32"/>
  <c r="I58" i="32"/>
  <c r="J58" i="32"/>
  <c r="K58" i="32"/>
  <c r="X58" i="32"/>
  <c r="I59" i="32"/>
  <c r="J59" i="32"/>
  <c r="K59" i="32"/>
  <c r="X59" i="32"/>
  <c r="I60" i="32"/>
  <c r="J60" i="32"/>
  <c r="K60" i="32"/>
  <c r="X60" i="32"/>
  <c r="I61" i="32"/>
  <c r="J61" i="32"/>
  <c r="K61" i="32"/>
  <c r="X61" i="32"/>
  <c r="I62" i="32"/>
  <c r="J62" i="32"/>
  <c r="K62" i="32"/>
  <c r="X62" i="32"/>
  <c r="I63" i="32"/>
  <c r="J63" i="32"/>
  <c r="K63" i="32"/>
  <c r="X63" i="32"/>
  <c r="I64" i="32"/>
  <c r="J64" i="32"/>
  <c r="K64" i="32"/>
  <c r="X64" i="32"/>
  <c r="I65" i="32"/>
  <c r="J65" i="32"/>
  <c r="K65" i="32"/>
  <c r="X65" i="32"/>
  <c r="I69" i="32"/>
  <c r="J69" i="32"/>
  <c r="K69" i="32"/>
  <c r="X69" i="32"/>
  <c r="X70" i="32"/>
  <c r="U70" i="32"/>
  <c r="N65" i="32"/>
  <c r="O65" i="32"/>
  <c r="P65" i="32"/>
  <c r="Q65" i="32"/>
  <c r="R65" i="32"/>
  <c r="S65" i="32"/>
  <c r="L65" i="32"/>
  <c r="E65" i="32"/>
  <c r="N64" i="32"/>
  <c r="O64" i="32"/>
  <c r="P64" i="32"/>
  <c r="Q64" i="32"/>
  <c r="R64" i="32"/>
  <c r="S64" i="32"/>
  <c r="L64" i="32"/>
  <c r="E64" i="32"/>
  <c r="N63" i="32"/>
  <c r="O63" i="32"/>
  <c r="P63" i="32"/>
  <c r="Q63" i="32"/>
  <c r="R63" i="32"/>
  <c r="S63" i="32"/>
  <c r="L63" i="32"/>
  <c r="E63" i="32"/>
  <c r="N62" i="32"/>
  <c r="O62" i="32"/>
  <c r="P62" i="32"/>
  <c r="Q62" i="32"/>
  <c r="R62" i="32"/>
  <c r="S62" i="32"/>
  <c r="L62" i="32"/>
  <c r="E62" i="32"/>
  <c r="C23" i="79"/>
  <c r="E23" i="79"/>
  <c r="F23" i="79"/>
  <c r="G23" i="79"/>
  <c r="I23" i="79"/>
  <c r="J23" i="79"/>
  <c r="K23" i="79"/>
  <c r="L23" i="79"/>
  <c r="N23" i="79"/>
  <c r="O23" i="79"/>
  <c r="P23" i="79"/>
  <c r="Q23" i="79"/>
  <c r="R23" i="79"/>
  <c r="S23" i="79"/>
  <c r="C22" i="79"/>
  <c r="F17" i="94"/>
  <c r="F18" i="94"/>
  <c r="F19" i="94"/>
  <c r="C21" i="79"/>
  <c r="F6" i="93"/>
  <c r="F9" i="93"/>
  <c r="F14" i="93"/>
  <c r="F15" i="93"/>
  <c r="F16" i="93"/>
  <c r="F17" i="93"/>
  <c r="C20" i="79"/>
  <c r="E20" i="79"/>
  <c r="F20" i="79"/>
  <c r="G20" i="79"/>
  <c r="I20" i="79"/>
  <c r="J20" i="79"/>
  <c r="K20" i="79"/>
  <c r="L20" i="79"/>
  <c r="N20" i="79"/>
  <c r="O20" i="79"/>
  <c r="P4" i="79"/>
  <c r="P20" i="79"/>
  <c r="Q4" i="79"/>
  <c r="Q20" i="79"/>
  <c r="R20" i="79"/>
  <c r="S20" i="79"/>
  <c r="E21" i="79"/>
  <c r="F21" i="79"/>
  <c r="G21" i="79"/>
  <c r="I21" i="79"/>
  <c r="J21" i="79"/>
  <c r="K21" i="79"/>
  <c r="L21" i="79"/>
  <c r="N21" i="79"/>
  <c r="O21" i="79"/>
  <c r="P21" i="79"/>
  <c r="Q21" i="79"/>
  <c r="R21" i="79"/>
  <c r="S21" i="79"/>
  <c r="E22" i="79"/>
  <c r="F22" i="79"/>
  <c r="G22" i="79"/>
  <c r="I22" i="79"/>
  <c r="J22" i="79"/>
  <c r="K22" i="79"/>
  <c r="L22" i="79"/>
  <c r="N22" i="79"/>
  <c r="O22" i="79"/>
  <c r="P22" i="79"/>
  <c r="Q22" i="79"/>
  <c r="R22" i="79"/>
  <c r="S22" i="79"/>
  <c r="N61" i="32"/>
  <c r="O61" i="32"/>
  <c r="P61" i="32"/>
  <c r="Q61" i="32"/>
  <c r="R61" i="32"/>
  <c r="S61" i="32"/>
  <c r="L61" i="32"/>
  <c r="E61" i="32"/>
  <c r="N60" i="32"/>
  <c r="O60" i="32"/>
  <c r="P60" i="32"/>
  <c r="Q60" i="32"/>
  <c r="R60" i="32"/>
  <c r="S60" i="32"/>
  <c r="L60" i="32"/>
  <c r="E60" i="32"/>
  <c r="N59" i="32"/>
  <c r="O59" i="32"/>
  <c r="P59" i="32"/>
  <c r="Q59" i="32"/>
  <c r="R59" i="32"/>
  <c r="S59" i="32"/>
  <c r="L59" i="32"/>
  <c r="E59" i="32"/>
  <c r="N58" i="32"/>
  <c r="O58" i="32"/>
  <c r="P58" i="32"/>
  <c r="Q58" i="32"/>
  <c r="R58" i="32"/>
  <c r="S58" i="32"/>
  <c r="L58" i="32"/>
  <c r="E58" i="32"/>
  <c r="N57" i="32"/>
  <c r="O57" i="32"/>
  <c r="P57" i="32"/>
  <c r="Q57" i="32"/>
  <c r="R57" i="32"/>
  <c r="S57" i="32"/>
  <c r="L57" i="32"/>
  <c r="E57" i="32"/>
  <c r="N56" i="32"/>
  <c r="O56" i="32"/>
  <c r="P56" i="32"/>
  <c r="Q56" i="32"/>
  <c r="R56" i="32"/>
  <c r="S56" i="32"/>
  <c r="L56" i="32"/>
  <c r="E56" i="32"/>
  <c r="N55" i="32"/>
  <c r="O55" i="32"/>
  <c r="P55" i="32"/>
  <c r="Q55" i="32"/>
  <c r="R55" i="32"/>
  <c r="S55" i="32"/>
  <c r="L55" i="32"/>
  <c r="E55" i="32"/>
  <c r="N54" i="32"/>
  <c r="O54" i="32"/>
  <c r="P54" i="32"/>
  <c r="Q54" i="32"/>
  <c r="R54" i="32"/>
  <c r="S54" i="32"/>
  <c r="L54" i="32"/>
  <c r="E54" i="32"/>
  <c r="N53" i="32"/>
  <c r="O53" i="32"/>
  <c r="P53" i="32"/>
  <c r="Q53" i="32"/>
  <c r="R53" i="32"/>
  <c r="S53" i="32"/>
  <c r="L53" i="32"/>
  <c r="E53" i="32"/>
  <c r="N52" i="32"/>
  <c r="O52" i="32"/>
  <c r="P52" i="32"/>
  <c r="Q52" i="32"/>
  <c r="R52" i="32"/>
  <c r="S52" i="32"/>
  <c r="L52" i="32"/>
  <c r="E52" i="32"/>
  <c r="N51" i="32"/>
  <c r="O51" i="32"/>
  <c r="P51" i="32"/>
  <c r="Q51" i="32"/>
  <c r="R51" i="32"/>
  <c r="S51" i="32"/>
  <c r="L51" i="32"/>
  <c r="E51" i="32"/>
  <c r="N49" i="32"/>
  <c r="O49" i="32"/>
  <c r="P49" i="32"/>
  <c r="Q49" i="32"/>
  <c r="R49" i="32"/>
  <c r="S49" i="32"/>
  <c r="L49" i="32"/>
  <c r="E49" i="32"/>
  <c r="N48" i="32"/>
  <c r="O48" i="32"/>
  <c r="P48" i="32"/>
  <c r="Q48" i="32"/>
  <c r="R48" i="32"/>
  <c r="S48" i="32"/>
  <c r="L48" i="32"/>
  <c r="E48" i="32"/>
  <c r="C19" i="79"/>
  <c r="C18" i="79"/>
  <c r="C17" i="79"/>
  <c r="C16" i="79"/>
  <c r="F12" i="89"/>
  <c r="C15" i="79"/>
  <c r="C14" i="79"/>
  <c r="C13" i="79"/>
  <c r="C12" i="79"/>
  <c r="C11" i="79"/>
  <c r="C10" i="79"/>
  <c r="C9" i="79"/>
  <c r="C7" i="79"/>
  <c r="C6" i="79"/>
  <c r="E6" i="79"/>
  <c r="F6" i="79"/>
  <c r="G6" i="79"/>
  <c r="I6" i="79"/>
  <c r="J6" i="79"/>
  <c r="K6" i="79"/>
  <c r="L6" i="79"/>
  <c r="N6" i="79"/>
  <c r="O6" i="79"/>
  <c r="P6" i="79"/>
  <c r="Q6" i="79"/>
  <c r="R6" i="79"/>
  <c r="S6" i="79"/>
  <c r="E7" i="79"/>
  <c r="F7" i="79"/>
  <c r="G7" i="79"/>
  <c r="I7" i="79"/>
  <c r="J7" i="79"/>
  <c r="K7" i="79"/>
  <c r="L7" i="79"/>
  <c r="N7" i="79"/>
  <c r="O7" i="79"/>
  <c r="P7" i="79"/>
  <c r="Q7" i="79"/>
  <c r="R7" i="79"/>
  <c r="S7" i="79"/>
  <c r="E9" i="79"/>
  <c r="F9" i="79"/>
  <c r="G9" i="79"/>
  <c r="I9" i="79"/>
  <c r="J9" i="79"/>
  <c r="K9" i="79"/>
  <c r="L9" i="79"/>
  <c r="N9" i="79"/>
  <c r="O9" i="79"/>
  <c r="P9" i="79"/>
  <c r="Q9" i="79"/>
  <c r="R9" i="79"/>
  <c r="S9" i="79"/>
  <c r="E10" i="79"/>
  <c r="F10" i="79"/>
  <c r="G10" i="79"/>
  <c r="I10" i="79"/>
  <c r="J10" i="79"/>
  <c r="K10" i="79"/>
  <c r="L10" i="79"/>
  <c r="N10" i="79"/>
  <c r="O10" i="79"/>
  <c r="P10" i="79"/>
  <c r="Q10" i="79"/>
  <c r="R10" i="79"/>
  <c r="S10" i="79"/>
  <c r="E11" i="79"/>
  <c r="F11" i="79"/>
  <c r="G11" i="79"/>
  <c r="I11" i="79"/>
  <c r="J11" i="79"/>
  <c r="K11" i="79"/>
  <c r="L11" i="79"/>
  <c r="N11" i="79"/>
  <c r="O11" i="79"/>
  <c r="P11" i="79"/>
  <c r="Q11" i="79"/>
  <c r="R11" i="79"/>
  <c r="S11" i="79"/>
  <c r="E12" i="79"/>
  <c r="F12" i="79"/>
  <c r="G12" i="79"/>
  <c r="I12" i="79"/>
  <c r="J12" i="79"/>
  <c r="K12" i="79"/>
  <c r="L12" i="79"/>
  <c r="N12" i="79"/>
  <c r="O12" i="79"/>
  <c r="P12" i="79"/>
  <c r="Q12" i="79"/>
  <c r="R12" i="79"/>
  <c r="S12" i="79"/>
  <c r="E13" i="79"/>
  <c r="F13" i="79"/>
  <c r="G13" i="79"/>
  <c r="I13" i="79"/>
  <c r="J13" i="79"/>
  <c r="K13" i="79"/>
  <c r="L13" i="79"/>
  <c r="N13" i="79"/>
  <c r="O13" i="79"/>
  <c r="P13" i="79"/>
  <c r="Q13" i="79"/>
  <c r="R13" i="79"/>
  <c r="S13" i="79"/>
  <c r="E14" i="79"/>
  <c r="F14" i="79"/>
  <c r="G14" i="79"/>
  <c r="I14" i="79"/>
  <c r="J14" i="79"/>
  <c r="K14" i="79"/>
  <c r="L14" i="79"/>
  <c r="N14" i="79"/>
  <c r="O14" i="79"/>
  <c r="P14" i="79"/>
  <c r="Q14" i="79"/>
  <c r="R14" i="79"/>
  <c r="S14" i="79"/>
  <c r="E15" i="79"/>
  <c r="F15" i="79"/>
  <c r="G15" i="79"/>
  <c r="I15" i="79"/>
  <c r="J15" i="79"/>
  <c r="K15" i="79"/>
  <c r="L15" i="79"/>
  <c r="N15" i="79"/>
  <c r="O15" i="79"/>
  <c r="P15" i="79"/>
  <c r="Q15" i="79"/>
  <c r="R15" i="79"/>
  <c r="S15" i="79"/>
  <c r="E16" i="79"/>
  <c r="F16" i="79"/>
  <c r="G16" i="79"/>
  <c r="I16" i="79"/>
  <c r="J16" i="79"/>
  <c r="K16" i="79"/>
  <c r="L16" i="79"/>
  <c r="N16" i="79"/>
  <c r="O16" i="79"/>
  <c r="P16" i="79"/>
  <c r="Q16" i="79"/>
  <c r="R16" i="79"/>
  <c r="S16" i="79"/>
  <c r="E17" i="79"/>
  <c r="F17" i="79"/>
  <c r="G17" i="79"/>
  <c r="I17" i="79"/>
  <c r="J17" i="79"/>
  <c r="K17" i="79"/>
  <c r="L17" i="79"/>
  <c r="N17" i="79"/>
  <c r="O17" i="79"/>
  <c r="P17" i="79"/>
  <c r="Q17" i="79"/>
  <c r="R17" i="79"/>
  <c r="S17" i="79"/>
  <c r="E18" i="79"/>
  <c r="F18" i="79"/>
  <c r="G18" i="79"/>
  <c r="I18" i="79"/>
  <c r="J18" i="79"/>
  <c r="K18" i="79"/>
  <c r="L18" i="79"/>
  <c r="N18" i="79"/>
  <c r="O18" i="79"/>
  <c r="P18" i="79"/>
  <c r="Q18" i="79"/>
  <c r="R18" i="79"/>
  <c r="S18" i="79"/>
  <c r="E19" i="79"/>
  <c r="F19" i="79"/>
  <c r="G19" i="79"/>
  <c r="I19" i="79"/>
  <c r="J19" i="79"/>
  <c r="K19" i="79"/>
  <c r="L19" i="79"/>
  <c r="N19" i="79"/>
  <c r="O19" i="79"/>
  <c r="P19" i="79"/>
  <c r="Q19" i="79"/>
  <c r="R19" i="79"/>
  <c r="S19" i="79"/>
  <c r="N47" i="32"/>
  <c r="O47" i="32"/>
  <c r="P47" i="32"/>
  <c r="Q47" i="32"/>
  <c r="R47" i="32"/>
  <c r="S47" i="32"/>
  <c r="L47" i="32"/>
  <c r="E47" i="32"/>
  <c r="N46" i="32"/>
  <c r="O46" i="32"/>
  <c r="P46" i="32"/>
  <c r="Q46" i="32"/>
  <c r="R46" i="32"/>
  <c r="S46" i="32"/>
  <c r="L46" i="32"/>
  <c r="E46" i="32"/>
  <c r="N45" i="32"/>
  <c r="O45" i="32"/>
  <c r="P45" i="32"/>
  <c r="Q45" i="32"/>
  <c r="R45" i="32"/>
  <c r="S45" i="32"/>
  <c r="L45" i="32"/>
  <c r="E45" i="32"/>
  <c r="N44" i="32"/>
  <c r="O44" i="32"/>
  <c r="P44" i="32"/>
  <c r="Q44" i="32"/>
  <c r="R44" i="32"/>
  <c r="S44" i="32"/>
  <c r="L44" i="32"/>
  <c r="E44" i="32"/>
  <c r="N43" i="32"/>
  <c r="O43" i="32"/>
  <c r="P43" i="32"/>
  <c r="Q43" i="32"/>
  <c r="R43" i="32"/>
  <c r="S43" i="32"/>
  <c r="L43" i="32"/>
  <c r="E43" i="32"/>
  <c r="N42" i="32"/>
  <c r="O42" i="32"/>
  <c r="P42" i="32"/>
  <c r="Q42" i="32"/>
  <c r="R42" i="32"/>
  <c r="S42" i="32"/>
  <c r="L42" i="32"/>
  <c r="E42" i="32"/>
  <c r="N41" i="32"/>
  <c r="O41" i="32"/>
  <c r="P41" i="32"/>
  <c r="Q41" i="32"/>
  <c r="R41" i="32"/>
  <c r="S41" i="32"/>
  <c r="L41" i="32"/>
  <c r="E41" i="32"/>
  <c r="N40" i="32"/>
  <c r="O40" i="32"/>
  <c r="P40" i="32"/>
  <c r="Q40" i="32"/>
  <c r="R40" i="32"/>
  <c r="S40" i="32"/>
  <c r="L40" i="32"/>
  <c r="E40" i="32"/>
  <c r="C12" i="64"/>
  <c r="C11" i="64"/>
  <c r="C10" i="64"/>
  <c r="C9" i="64"/>
  <c r="F11" i="78"/>
  <c r="F10" i="77"/>
  <c r="F11" i="77"/>
  <c r="F10" i="74"/>
  <c r="F11" i="74"/>
  <c r="F12" i="74"/>
  <c r="F7" i="72"/>
  <c r="F8" i="72"/>
  <c r="F9" i="72"/>
  <c r="F10" i="72"/>
  <c r="F11" i="72"/>
  <c r="C8" i="64"/>
  <c r="F11" i="69"/>
  <c r="C7" i="64"/>
  <c r="F11" i="68"/>
  <c r="C6" i="64"/>
  <c r="F11" i="67"/>
  <c r="F11" i="66"/>
  <c r="F12" i="66"/>
  <c r="C5" i="64"/>
  <c r="N12" i="64"/>
  <c r="F12" i="64"/>
  <c r="O12" i="64"/>
  <c r="P4" i="64"/>
  <c r="P12" i="64"/>
  <c r="Q4" i="64"/>
  <c r="Q12" i="64"/>
  <c r="R12" i="64"/>
  <c r="S12" i="64"/>
  <c r="G12" i="64"/>
  <c r="I12" i="64"/>
  <c r="J12" i="64"/>
  <c r="K12" i="64"/>
  <c r="L12" i="64"/>
  <c r="E12" i="64"/>
  <c r="N11" i="64"/>
  <c r="F11" i="64"/>
  <c r="O11" i="64"/>
  <c r="P11" i="64"/>
  <c r="Q11" i="64"/>
  <c r="R11" i="64"/>
  <c r="S11" i="64"/>
  <c r="G11" i="64"/>
  <c r="I11" i="64"/>
  <c r="J11" i="64"/>
  <c r="K11" i="64"/>
  <c r="L11" i="64"/>
  <c r="E11" i="64"/>
  <c r="N10" i="64"/>
  <c r="F10" i="64"/>
  <c r="O10" i="64"/>
  <c r="P10" i="64"/>
  <c r="Q10" i="64"/>
  <c r="R10" i="64"/>
  <c r="S10" i="64"/>
  <c r="G10" i="64"/>
  <c r="I10" i="64"/>
  <c r="J10" i="64"/>
  <c r="K10" i="64"/>
  <c r="L10" i="64"/>
  <c r="E10" i="64"/>
  <c r="N9" i="64"/>
  <c r="F9" i="64"/>
  <c r="O9" i="64"/>
  <c r="P9" i="64"/>
  <c r="Q9" i="64"/>
  <c r="R9" i="64"/>
  <c r="S9" i="64"/>
  <c r="G9" i="64"/>
  <c r="I9" i="64"/>
  <c r="J9" i="64"/>
  <c r="K9" i="64"/>
  <c r="L9" i="64"/>
  <c r="E9" i="64"/>
  <c r="N8" i="64"/>
  <c r="F8" i="64"/>
  <c r="O8" i="64"/>
  <c r="P8" i="64"/>
  <c r="Q8" i="64"/>
  <c r="R8" i="64"/>
  <c r="S8" i="64"/>
  <c r="G8" i="64"/>
  <c r="I8" i="64"/>
  <c r="J8" i="64"/>
  <c r="K8" i="64"/>
  <c r="L8" i="64"/>
  <c r="E8" i="64"/>
  <c r="N7" i="64"/>
  <c r="F7" i="64"/>
  <c r="O7" i="64"/>
  <c r="P7" i="64"/>
  <c r="Q7" i="64"/>
  <c r="R7" i="64"/>
  <c r="S7" i="64"/>
  <c r="G7" i="64"/>
  <c r="I7" i="64"/>
  <c r="J7" i="64"/>
  <c r="K7" i="64"/>
  <c r="L7" i="64"/>
  <c r="E7" i="64"/>
  <c r="N6" i="64"/>
  <c r="F6" i="64"/>
  <c r="O6" i="64"/>
  <c r="P6" i="64"/>
  <c r="Q6" i="64"/>
  <c r="R6" i="64"/>
  <c r="S6" i="64"/>
  <c r="G6" i="64"/>
  <c r="I6" i="64"/>
  <c r="J6" i="64"/>
  <c r="K6" i="64"/>
  <c r="L6" i="64"/>
  <c r="E6" i="64"/>
  <c r="N5" i="64"/>
  <c r="F5" i="64"/>
  <c r="O5" i="64"/>
  <c r="P5" i="64"/>
  <c r="Q5" i="64"/>
  <c r="R5" i="64"/>
  <c r="S5" i="64"/>
  <c r="G5" i="64"/>
  <c r="I5" i="64"/>
  <c r="J5" i="64"/>
  <c r="K5" i="64"/>
  <c r="L5" i="64"/>
  <c r="E5" i="64"/>
  <c r="F11" i="63"/>
  <c r="F12" i="63"/>
  <c r="N39" i="32"/>
  <c r="O39" i="32"/>
  <c r="P39" i="32"/>
  <c r="Q39" i="32"/>
  <c r="R39" i="32"/>
  <c r="S39" i="32"/>
  <c r="L39" i="32"/>
  <c r="E39" i="32"/>
  <c r="C73" i="32"/>
  <c r="N38" i="32"/>
  <c r="O38" i="32"/>
  <c r="P38" i="32"/>
  <c r="Q38" i="32"/>
  <c r="R38" i="32"/>
  <c r="S38" i="32"/>
  <c r="L38" i="32"/>
  <c r="E38" i="32"/>
  <c r="N37" i="32"/>
  <c r="O37" i="32"/>
  <c r="P37" i="32"/>
  <c r="Q37" i="32"/>
  <c r="C14" i="60"/>
  <c r="C13" i="60"/>
  <c r="P4" i="60"/>
  <c r="Q4" i="60"/>
  <c r="N7" i="60"/>
  <c r="F7" i="60"/>
  <c r="O7" i="60"/>
  <c r="P7" i="60"/>
  <c r="Q7" i="60"/>
  <c r="R7" i="60"/>
  <c r="S7" i="60"/>
  <c r="G7" i="60"/>
  <c r="I7" i="60"/>
  <c r="J7" i="60"/>
  <c r="K7" i="60"/>
  <c r="L7" i="60"/>
  <c r="E7" i="60"/>
  <c r="N6" i="60"/>
  <c r="F6" i="60"/>
  <c r="O6" i="60"/>
  <c r="P6" i="60"/>
  <c r="Q6" i="60"/>
  <c r="R6" i="60"/>
  <c r="S6" i="60"/>
  <c r="G6" i="60"/>
  <c r="I6" i="60"/>
  <c r="J6" i="60"/>
  <c r="K6" i="60"/>
  <c r="L6" i="60"/>
  <c r="E6" i="60"/>
  <c r="N5" i="60"/>
  <c r="F5" i="60"/>
  <c r="O5" i="60"/>
  <c r="P5" i="60"/>
  <c r="Q5" i="60"/>
  <c r="R5" i="60"/>
  <c r="S5" i="60"/>
  <c r="G5" i="60"/>
  <c r="I5" i="60"/>
  <c r="J5" i="60"/>
  <c r="K5" i="60"/>
  <c r="L5" i="60"/>
  <c r="E5" i="60"/>
  <c r="N36" i="32"/>
  <c r="O36" i="32"/>
  <c r="P36" i="32"/>
  <c r="Q36" i="32"/>
  <c r="R36" i="32"/>
  <c r="S36" i="32"/>
  <c r="L36" i="32"/>
  <c r="E36" i="32"/>
  <c r="N35" i="32"/>
  <c r="O35" i="32"/>
  <c r="P35" i="32"/>
  <c r="Q35" i="32"/>
  <c r="R35" i="32"/>
  <c r="S35" i="32"/>
  <c r="L35" i="32"/>
  <c r="E35" i="32"/>
  <c r="N34" i="32"/>
  <c r="O34" i="32"/>
  <c r="P34" i="32"/>
  <c r="Q34" i="32"/>
  <c r="R34" i="32"/>
  <c r="S34" i="32"/>
  <c r="L34" i="32"/>
  <c r="E34" i="32"/>
  <c r="N33" i="32"/>
  <c r="O33" i="32"/>
  <c r="P33" i="32"/>
  <c r="Q33" i="32"/>
  <c r="R33" i="32"/>
  <c r="S33" i="32"/>
  <c r="L33" i="32"/>
  <c r="E33" i="32"/>
  <c r="N32" i="32"/>
  <c r="O32" i="32"/>
  <c r="P32" i="32"/>
  <c r="Q32" i="32"/>
  <c r="R32" i="32"/>
  <c r="S32" i="32"/>
  <c r="L32" i="32"/>
  <c r="E32" i="32"/>
  <c r="N31" i="32"/>
  <c r="O31" i="32"/>
  <c r="P31" i="32"/>
  <c r="Q31" i="32"/>
  <c r="R31" i="32"/>
  <c r="S31" i="32"/>
  <c r="L31" i="32"/>
  <c r="E31" i="32"/>
  <c r="C9" i="52"/>
  <c r="E9" i="52"/>
  <c r="F9" i="52"/>
  <c r="G9" i="52"/>
  <c r="I9" i="52"/>
  <c r="J9" i="52"/>
  <c r="K9" i="52"/>
  <c r="L9" i="52"/>
  <c r="N9" i="52"/>
  <c r="O9" i="52"/>
  <c r="P9" i="52"/>
  <c r="Q9" i="52"/>
  <c r="R9" i="52"/>
  <c r="S9" i="52"/>
  <c r="C10" i="52"/>
  <c r="E10" i="52"/>
  <c r="F10" i="52"/>
  <c r="G10" i="52"/>
  <c r="I10" i="52"/>
  <c r="J10" i="52"/>
  <c r="K10" i="52"/>
  <c r="L10" i="52"/>
  <c r="N10" i="52"/>
  <c r="O10" i="52"/>
  <c r="P10" i="52"/>
  <c r="Q10" i="52"/>
  <c r="R10" i="52"/>
  <c r="S10" i="52"/>
  <c r="C7" i="52"/>
  <c r="E7" i="52"/>
  <c r="F7" i="52"/>
  <c r="G7" i="52"/>
  <c r="I7" i="52"/>
  <c r="J7" i="52"/>
  <c r="K7" i="52"/>
  <c r="L7" i="52"/>
  <c r="N7" i="52"/>
  <c r="O7" i="52"/>
  <c r="P7" i="52"/>
  <c r="Q7" i="52"/>
  <c r="R7" i="52"/>
  <c r="S7" i="52"/>
  <c r="C8" i="52"/>
  <c r="E12" i="55"/>
  <c r="E13" i="55"/>
  <c r="E14" i="55"/>
  <c r="E15" i="55"/>
  <c r="C6" i="52"/>
  <c r="C5" i="52"/>
  <c r="N8" i="52"/>
  <c r="F8" i="52"/>
  <c r="O8" i="52"/>
  <c r="P4" i="52"/>
  <c r="P8" i="52"/>
  <c r="Q4" i="52"/>
  <c r="Q8" i="52"/>
  <c r="R8" i="52"/>
  <c r="S8" i="52"/>
  <c r="G8" i="52"/>
  <c r="I8" i="52"/>
  <c r="J8" i="52"/>
  <c r="K8" i="52"/>
  <c r="L8" i="52"/>
  <c r="E8" i="52"/>
  <c r="N6" i="52"/>
  <c r="F6" i="52"/>
  <c r="O6" i="52"/>
  <c r="P6" i="52"/>
  <c r="Q6" i="52"/>
  <c r="R6" i="52"/>
  <c r="S6" i="52"/>
  <c r="G6" i="52"/>
  <c r="I6" i="52"/>
  <c r="J6" i="52"/>
  <c r="K6" i="52"/>
  <c r="L6" i="52"/>
  <c r="E6" i="52"/>
  <c r="N5" i="52"/>
  <c r="F5" i="52"/>
  <c r="O5" i="52"/>
  <c r="P5" i="52"/>
  <c r="Q5" i="52"/>
  <c r="R5" i="52"/>
  <c r="S5" i="52"/>
  <c r="G5" i="52"/>
  <c r="I5" i="52"/>
  <c r="J5" i="52"/>
  <c r="K5" i="52"/>
  <c r="L5" i="52"/>
  <c r="E5" i="52"/>
  <c r="N30" i="32"/>
  <c r="O30" i="32"/>
  <c r="P30" i="32"/>
  <c r="Q30" i="32"/>
  <c r="R30" i="32"/>
  <c r="S30" i="32"/>
  <c r="L30" i="32"/>
  <c r="E30" i="32"/>
  <c r="N29" i="32"/>
  <c r="O29" i="32"/>
  <c r="P29" i="32"/>
  <c r="Q29" i="32"/>
  <c r="R29" i="32"/>
  <c r="S29" i="32"/>
  <c r="L29" i="32"/>
  <c r="E29" i="32"/>
  <c r="N28" i="32"/>
  <c r="O28" i="32"/>
  <c r="P28" i="32"/>
  <c r="Q28" i="32"/>
  <c r="R28" i="32"/>
  <c r="S28" i="32"/>
  <c r="L28" i="32"/>
  <c r="E28" i="32"/>
  <c r="C7" i="46"/>
  <c r="C6" i="46"/>
  <c r="F17" i="49"/>
  <c r="C5" i="46"/>
  <c r="F9" i="48"/>
  <c r="F10" i="48"/>
  <c r="F11" i="48"/>
  <c r="P4" i="46"/>
  <c r="Q4" i="46"/>
  <c r="N7" i="46"/>
  <c r="F7" i="46"/>
  <c r="O7" i="46"/>
  <c r="P7" i="46"/>
  <c r="Q7" i="46"/>
  <c r="R7" i="46"/>
  <c r="S7" i="46"/>
  <c r="G7" i="46"/>
  <c r="I7" i="46"/>
  <c r="J7" i="46"/>
  <c r="K7" i="46"/>
  <c r="L7" i="46"/>
  <c r="E7" i="46"/>
  <c r="N6" i="46"/>
  <c r="F6" i="46"/>
  <c r="O6" i="46"/>
  <c r="P6" i="46"/>
  <c r="Q6" i="46"/>
  <c r="R6" i="46"/>
  <c r="S6" i="46"/>
  <c r="G6" i="46"/>
  <c r="I6" i="46"/>
  <c r="J6" i="46"/>
  <c r="K6" i="46"/>
  <c r="L6" i="46"/>
  <c r="E6" i="46"/>
  <c r="N5" i="46"/>
  <c r="F5" i="46"/>
  <c r="O5" i="46"/>
  <c r="P5" i="46"/>
  <c r="Q5" i="46"/>
  <c r="R5" i="46"/>
  <c r="S5" i="46"/>
  <c r="G5" i="46"/>
  <c r="I5" i="46"/>
  <c r="J5" i="46"/>
  <c r="K5" i="46"/>
  <c r="L5" i="46"/>
  <c r="E5" i="46"/>
  <c r="N27" i="32"/>
  <c r="O27" i="32"/>
  <c r="P27" i="32"/>
  <c r="Q27" i="32"/>
  <c r="R27" i="32"/>
  <c r="S27" i="32"/>
  <c r="L27" i="32"/>
  <c r="E27" i="32"/>
  <c r="N26" i="32"/>
  <c r="O26" i="32"/>
  <c r="P26" i="32"/>
  <c r="Q26" i="32"/>
  <c r="R26" i="32"/>
  <c r="S26" i="32"/>
  <c r="L26" i="32"/>
  <c r="E26" i="32"/>
  <c r="N25" i="32"/>
  <c r="O25" i="32"/>
  <c r="P25" i="32"/>
  <c r="Q25" i="32"/>
  <c r="R25" i="32"/>
  <c r="S25" i="32"/>
  <c r="L25" i="32"/>
  <c r="E25" i="32"/>
  <c r="N24" i="32"/>
  <c r="O24" i="32"/>
  <c r="P24" i="32"/>
  <c r="Q24" i="32"/>
  <c r="R24" i="32"/>
  <c r="S24" i="32"/>
  <c r="L24" i="32"/>
  <c r="E24" i="32"/>
  <c r="N23" i="32"/>
  <c r="O23" i="32"/>
  <c r="P23" i="32"/>
  <c r="Q23" i="32"/>
  <c r="R23" i="32"/>
  <c r="S23" i="32"/>
  <c r="L23" i="32"/>
  <c r="E23" i="32"/>
  <c r="N22" i="32"/>
  <c r="O22" i="32"/>
  <c r="P22" i="32"/>
  <c r="Q22" i="32"/>
  <c r="R22" i="32"/>
  <c r="S22" i="32"/>
  <c r="L22" i="32"/>
  <c r="E22" i="32"/>
  <c r="N21" i="32"/>
  <c r="O21" i="32"/>
  <c r="P21" i="32"/>
  <c r="Q21" i="32"/>
  <c r="R21" i="32"/>
  <c r="S21" i="32"/>
  <c r="L21" i="32"/>
  <c r="E21" i="32"/>
  <c r="N20" i="32"/>
  <c r="O20" i="32"/>
  <c r="P20" i="32"/>
  <c r="Q20" i="32"/>
  <c r="R20" i="32"/>
  <c r="S20" i="32"/>
  <c r="L20" i="32"/>
  <c r="E20" i="32"/>
  <c r="F12" i="34"/>
  <c r="G12" i="34"/>
  <c r="I12" i="34"/>
  <c r="J12" i="34"/>
  <c r="C12" i="34"/>
  <c r="K12" i="34"/>
  <c r="L12" i="34"/>
  <c r="N12" i="34"/>
  <c r="O12" i="34"/>
  <c r="P12" i="34"/>
  <c r="Q12" i="34"/>
  <c r="R12" i="34"/>
  <c r="S12" i="34"/>
  <c r="E12" i="34"/>
  <c r="C11" i="34"/>
  <c r="F12" i="43"/>
  <c r="C10" i="34"/>
  <c r="C9" i="34"/>
  <c r="C8" i="34"/>
  <c r="C7" i="34"/>
  <c r="F10" i="40"/>
  <c r="F11" i="40"/>
  <c r="F12" i="40"/>
  <c r="F13" i="40"/>
  <c r="F17" i="40"/>
  <c r="C6" i="34"/>
  <c r="F8" i="36"/>
  <c r="F9" i="36"/>
  <c r="F10" i="36"/>
  <c r="F11" i="36"/>
  <c r="C5" i="34"/>
  <c r="N11" i="34"/>
  <c r="F11" i="34"/>
  <c r="O11" i="34"/>
  <c r="P4" i="34"/>
  <c r="P11" i="34"/>
  <c r="Q4" i="34"/>
  <c r="Q11" i="34"/>
  <c r="R11" i="34"/>
  <c r="S11" i="34"/>
  <c r="G11" i="34"/>
  <c r="I11" i="34"/>
  <c r="J11" i="34"/>
  <c r="K11" i="34"/>
  <c r="L11" i="34"/>
  <c r="E11" i="34"/>
  <c r="N10" i="34"/>
  <c r="F10" i="34"/>
  <c r="O10" i="34"/>
  <c r="P10" i="34"/>
  <c r="Q10" i="34"/>
  <c r="R10" i="34"/>
  <c r="S10" i="34"/>
  <c r="G10" i="34"/>
  <c r="I10" i="34"/>
  <c r="J10" i="34"/>
  <c r="K10" i="34"/>
  <c r="L10" i="34"/>
  <c r="E10" i="34"/>
  <c r="N9" i="34"/>
  <c r="F9" i="34"/>
  <c r="O9" i="34"/>
  <c r="P9" i="34"/>
  <c r="Q9" i="34"/>
  <c r="R9" i="34"/>
  <c r="S9" i="34"/>
  <c r="G9" i="34"/>
  <c r="I9" i="34"/>
  <c r="J9" i="34"/>
  <c r="K9" i="34"/>
  <c r="L9" i="34"/>
  <c r="E9" i="34"/>
  <c r="N8" i="34"/>
  <c r="F8" i="34"/>
  <c r="O8" i="34"/>
  <c r="P8" i="34"/>
  <c r="Q8" i="34"/>
  <c r="R8" i="34"/>
  <c r="S8" i="34"/>
  <c r="G8" i="34"/>
  <c r="I8" i="34"/>
  <c r="J8" i="34"/>
  <c r="K8" i="34"/>
  <c r="L8" i="34"/>
  <c r="E8" i="34"/>
  <c r="N7" i="34"/>
  <c r="F7" i="34"/>
  <c r="O7" i="34"/>
  <c r="P7" i="34"/>
  <c r="Q7" i="34"/>
  <c r="R7" i="34"/>
  <c r="S7" i="34"/>
  <c r="G7" i="34"/>
  <c r="I7" i="34"/>
  <c r="J7" i="34"/>
  <c r="K7" i="34"/>
  <c r="L7" i="34"/>
  <c r="E7" i="34"/>
  <c r="N6" i="34"/>
  <c r="F6" i="34"/>
  <c r="O6" i="34"/>
  <c r="P6" i="34"/>
  <c r="Q6" i="34"/>
  <c r="R6" i="34"/>
  <c r="S6" i="34"/>
  <c r="G6" i="34"/>
  <c r="I6" i="34"/>
  <c r="J6" i="34"/>
  <c r="K6" i="34"/>
  <c r="L6" i="34"/>
  <c r="E6" i="34"/>
  <c r="N5" i="34"/>
  <c r="F5" i="34"/>
  <c r="O5" i="34"/>
  <c r="P5" i="34"/>
  <c r="Q5" i="34"/>
  <c r="R5" i="34"/>
  <c r="S5" i="34"/>
  <c r="G5" i="34"/>
  <c r="I5" i="34"/>
  <c r="J5" i="34"/>
  <c r="K5" i="34"/>
  <c r="L5" i="34"/>
  <c r="E5" i="34"/>
  <c r="C19" i="6"/>
  <c r="E18" i="32"/>
  <c r="L18" i="32"/>
  <c r="N18" i="32"/>
  <c r="O18" i="32"/>
  <c r="P18" i="32"/>
  <c r="Q18" i="32"/>
  <c r="R18" i="32"/>
  <c r="S18" i="32"/>
  <c r="E19" i="32"/>
  <c r="L19" i="32"/>
  <c r="N19" i="32"/>
  <c r="O19" i="32"/>
  <c r="P19" i="32"/>
  <c r="Q19" i="32"/>
  <c r="R19" i="32"/>
  <c r="S19" i="32"/>
  <c r="C18" i="6"/>
  <c r="E18" i="6"/>
  <c r="F18" i="6"/>
  <c r="G18" i="6"/>
  <c r="I18" i="6"/>
  <c r="J18" i="6"/>
  <c r="K18" i="6"/>
  <c r="L18" i="6"/>
  <c r="N18" i="6"/>
  <c r="O18" i="6"/>
  <c r="P4" i="6"/>
  <c r="P18" i="6"/>
  <c r="Q4" i="6"/>
  <c r="Q18" i="6"/>
  <c r="R18" i="6"/>
  <c r="S18" i="6"/>
  <c r="E19" i="6"/>
  <c r="F19" i="6"/>
  <c r="G19" i="6"/>
  <c r="I19" i="6"/>
  <c r="J19" i="6"/>
  <c r="K19" i="6"/>
  <c r="L19" i="6"/>
  <c r="N19" i="6"/>
  <c r="O19" i="6"/>
  <c r="P19" i="6"/>
  <c r="Q19" i="6"/>
  <c r="R19" i="6"/>
  <c r="S19" i="6"/>
  <c r="C20" i="6"/>
  <c r="E20" i="6"/>
  <c r="F20" i="6"/>
  <c r="G20" i="6"/>
  <c r="I20" i="6"/>
  <c r="J20" i="6"/>
  <c r="K20" i="6"/>
  <c r="L20" i="6"/>
  <c r="N20" i="6"/>
  <c r="O20" i="6"/>
  <c r="P20" i="6"/>
  <c r="Q20" i="6"/>
  <c r="R20" i="6"/>
  <c r="S20" i="6"/>
  <c r="L69" i="32"/>
  <c r="N69" i="32"/>
  <c r="O69" i="32"/>
  <c r="P69" i="32"/>
  <c r="Q69" i="32"/>
  <c r="R69" i="32"/>
  <c r="S69" i="32"/>
  <c r="E69" i="32"/>
  <c r="F11" i="4"/>
  <c r="F12" i="31"/>
  <c r="F12" i="13"/>
  <c r="F17" i="25"/>
  <c r="F18" i="25"/>
  <c r="F19" i="25"/>
  <c r="F17" i="14"/>
  <c r="F18" i="14"/>
  <c r="F19" i="14"/>
  <c r="F15" i="11"/>
  <c r="F16" i="11"/>
  <c r="F17" i="11"/>
  <c r="F17" i="8"/>
  <c r="F18" i="8"/>
  <c r="F19" i="8"/>
  <c r="C80" i="32"/>
  <c r="C79" i="32"/>
  <c r="C78" i="32"/>
  <c r="C75" i="32"/>
  <c r="C74" i="32"/>
  <c r="N17" i="32"/>
  <c r="O17" i="32"/>
  <c r="P17" i="32"/>
  <c r="Q17" i="32"/>
  <c r="R17" i="32"/>
  <c r="S17" i="32"/>
  <c r="L17" i="32"/>
  <c r="E17" i="32"/>
  <c r="N16" i="32"/>
  <c r="O16" i="32"/>
  <c r="P16" i="32"/>
  <c r="Q16" i="32"/>
  <c r="R16" i="32"/>
  <c r="S16" i="32"/>
  <c r="L16" i="32"/>
  <c r="E16" i="32"/>
  <c r="N15" i="32"/>
  <c r="O15" i="32"/>
  <c r="P15" i="32"/>
  <c r="Q15" i="32"/>
  <c r="R15" i="32"/>
  <c r="S15" i="32"/>
  <c r="L15" i="32"/>
  <c r="E15" i="32"/>
  <c r="N14" i="32"/>
  <c r="O14" i="32"/>
  <c r="P14" i="32"/>
  <c r="Q14" i="32"/>
  <c r="R14" i="32"/>
  <c r="S14" i="32"/>
  <c r="L14" i="32"/>
  <c r="E14" i="32"/>
  <c r="N13" i="32"/>
  <c r="O13" i="32"/>
  <c r="P13" i="32"/>
  <c r="Q13" i="32"/>
  <c r="R13" i="32"/>
  <c r="S13" i="32"/>
  <c r="L13" i="32"/>
  <c r="E13" i="32"/>
  <c r="N12" i="32"/>
  <c r="O12" i="32"/>
  <c r="P12" i="32"/>
  <c r="Q12" i="32"/>
  <c r="R12" i="32"/>
  <c r="S12" i="32"/>
  <c r="L12" i="32"/>
  <c r="E12" i="32"/>
  <c r="N11" i="32"/>
  <c r="O11" i="32"/>
  <c r="P11" i="32"/>
  <c r="Q11" i="32"/>
  <c r="R11" i="32"/>
  <c r="S11" i="32"/>
  <c r="L11" i="32"/>
  <c r="E11" i="32"/>
  <c r="N10" i="32"/>
  <c r="O10" i="32"/>
  <c r="P10" i="32"/>
  <c r="Q10" i="32"/>
  <c r="R10" i="32"/>
  <c r="S10" i="32"/>
  <c r="L10" i="32"/>
  <c r="E10" i="32"/>
  <c r="N9" i="32"/>
  <c r="O9" i="32"/>
  <c r="P9" i="32"/>
  <c r="Q9" i="32"/>
  <c r="R9" i="32"/>
  <c r="S9" i="32"/>
  <c r="L9" i="32"/>
  <c r="E9" i="32"/>
  <c r="N8" i="32"/>
  <c r="O8" i="32"/>
  <c r="P8" i="32"/>
  <c r="Q8" i="32"/>
  <c r="R8" i="32"/>
  <c r="S8" i="32"/>
  <c r="L8" i="32"/>
  <c r="E8" i="32"/>
  <c r="N7" i="32"/>
  <c r="O7" i="32"/>
  <c r="P7" i="32"/>
  <c r="Q7" i="32"/>
  <c r="R7" i="32"/>
  <c r="S7" i="32"/>
  <c r="L7" i="32"/>
  <c r="E7" i="32"/>
  <c r="N6" i="32"/>
  <c r="O6" i="32"/>
  <c r="P6" i="32"/>
  <c r="Q6" i="32"/>
  <c r="R6" i="32"/>
  <c r="S6" i="32"/>
  <c r="L6" i="32"/>
  <c r="E6" i="32"/>
  <c r="C16" i="6"/>
  <c r="E16" i="6"/>
  <c r="F16" i="6"/>
  <c r="G16" i="6"/>
  <c r="I16" i="6"/>
  <c r="J16" i="6"/>
  <c r="K16" i="6"/>
  <c r="L16" i="6"/>
  <c r="N16" i="6"/>
  <c r="O16" i="6"/>
  <c r="P16" i="6"/>
  <c r="Q16" i="6"/>
  <c r="R16" i="6"/>
  <c r="S16" i="6"/>
  <c r="F15" i="15"/>
  <c r="F16" i="15"/>
  <c r="F17" i="15"/>
  <c r="C13" i="6"/>
  <c r="E13" i="6"/>
  <c r="F13" i="6"/>
  <c r="G13" i="6"/>
  <c r="I13" i="6"/>
  <c r="J13" i="6"/>
  <c r="K13" i="6"/>
  <c r="L13" i="6"/>
  <c r="N13" i="6"/>
  <c r="O13" i="6"/>
  <c r="P13" i="6"/>
  <c r="Q13" i="6"/>
  <c r="R13" i="6"/>
  <c r="S13" i="6"/>
  <c r="C14" i="6"/>
  <c r="E14" i="6"/>
  <c r="F14" i="6"/>
  <c r="G14" i="6"/>
  <c r="I14" i="6"/>
  <c r="J14" i="6"/>
  <c r="K14" i="6"/>
  <c r="L14" i="6"/>
  <c r="N14" i="6"/>
  <c r="O14" i="6"/>
  <c r="P14" i="6"/>
  <c r="Q14" i="6"/>
  <c r="R14" i="6"/>
  <c r="S14" i="6"/>
  <c r="C15" i="6"/>
  <c r="E15" i="6"/>
  <c r="F15" i="6"/>
  <c r="G15" i="6"/>
  <c r="I15" i="6"/>
  <c r="J15" i="6"/>
  <c r="K15" i="6"/>
  <c r="L15" i="6"/>
  <c r="N15" i="6"/>
  <c r="O15" i="6"/>
  <c r="P15" i="6"/>
  <c r="Q15" i="6"/>
  <c r="R15" i="6"/>
  <c r="S15" i="6"/>
  <c r="C17" i="6"/>
  <c r="E17" i="6"/>
  <c r="F17" i="6"/>
  <c r="G17" i="6"/>
  <c r="I17" i="6"/>
  <c r="J17" i="6"/>
  <c r="K17" i="6"/>
  <c r="L17" i="6"/>
  <c r="N17" i="6"/>
  <c r="O17" i="6"/>
  <c r="P17" i="6"/>
  <c r="Q17" i="6"/>
  <c r="R17" i="6"/>
  <c r="S17" i="6"/>
  <c r="C7" i="6"/>
  <c r="E7" i="6"/>
  <c r="F7" i="6"/>
  <c r="G7" i="6"/>
  <c r="I7" i="6"/>
  <c r="J7" i="6"/>
  <c r="K7" i="6"/>
  <c r="L7" i="6"/>
  <c r="N7" i="6"/>
  <c r="O7" i="6"/>
  <c r="P7" i="6"/>
  <c r="Q7" i="6"/>
  <c r="R7" i="6"/>
  <c r="S7" i="6"/>
  <c r="C8" i="6"/>
  <c r="E8" i="6"/>
  <c r="F8" i="6"/>
  <c r="G8" i="6"/>
  <c r="I8" i="6"/>
  <c r="J8" i="6"/>
  <c r="K8" i="6"/>
  <c r="L8" i="6"/>
  <c r="N8" i="6"/>
  <c r="O8" i="6"/>
  <c r="P8" i="6"/>
  <c r="Q8" i="6"/>
  <c r="R8" i="6"/>
  <c r="S8" i="6"/>
  <c r="C9" i="6"/>
  <c r="E9" i="6"/>
  <c r="F9" i="6"/>
  <c r="G9" i="6"/>
  <c r="I9" i="6"/>
  <c r="J9" i="6"/>
  <c r="K9" i="6"/>
  <c r="L9" i="6"/>
  <c r="N9" i="6"/>
  <c r="O9" i="6"/>
  <c r="P9" i="6"/>
  <c r="Q9" i="6"/>
  <c r="R9" i="6"/>
  <c r="S9" i="6"/>
  <c r="C10" i="6"/>
  <c r="E10" i="6"/>
  <c r="F10" i="6"/>
  <c r="G10" i="6"/>
  <c r="I10" i="6"/>
  <c r="J10" i="6"/>
  <c r="K10" i="6"/>
  <c r="L10" i="6"/>
  <c r="N10" i="6"/>
  <c r="O10" i="6"/>
  <c r="P10" i="6"/>
  <c r="Q10" i="6"/>
  <c r="R10" i="6"/>
  <c r="S10" i="6"/>
  <c r="C11" i="6"/>
  <c r="E11" i="6"/>
  <c r="F11" i="6"/>
  <c r="G11" i="6"/>
  <c r="I11" i="6"/>
  <c r="J11" i="6"/>
  <c r="K11" i="6"/>
  <c r="L11" i="6"/>
  <c r="N11" i="6"/>
  <c r="O11" i="6"/>
  <c r="P11" i="6"/>
  <c r="Q11" i="6"/>
  <c r="R11" i="6"/>
  <c r="S11" i="6"/>
  <c r="C12" i="6"/>
  <c r="E12" i="6"/>
  <c r="F12" i="6"/>
  <c r="G12" i="6"/>
  <c r="I12" i="6"/>
  <c r="J12" i="6"/>
  <c r="K12" i="6"/>
  <c r="L12" i="6"/>
  <c r="N12" i="6"/>
  <c r="O12" i="6"/>
  <c r="P12" i="6"/>
  <c r="Q12" i="6"/>
  <c r="R12" i="6"/>
  <c r="S12" i="6"/>
  <c r="C6" i="6"/>
  <c r="D1243" i="7"/>
  <c r="D1205" i="7"/>
  <c r="F12" i="5"/>
  <c r="F17" i="16"/>
  <c r="F18" i="16"/>
  <c r="F19" i="16"/>
  <c r="D1201" i="7"/>
  <c r="D1212" i="7"/>
  <c r="F12" i="9"/>
  <c r="F13" i="9"/>
  <c r="F14" i="9"/>
  <c r="F15" i="9"/>
  <c r="F16" i="9"/>
  <c r="F17" i="9"/>
  <c r="F18" i="9"/>
  <c r="F19" i="9"/>
  <c r="D1217" i="7"/>
  <c r="D1246" i="7"/>
  <c r="D1293" i="7"/>
  <c r="D1308" i="7"/>
  <c r="N6" i="6"/>
  <c r="F6" i="6"/>
  <c r="O6" i="6"/>
  <c r="P6" i="6"/>
  <c r="Q6" i="6"/>
  <c r="R6" i="6"/>
  <c r="S6" i="6"/>
  <c r="G6" i="6"/>
  <c r="I6" i="6"/>
  <c r="J6" i="6"/>
  <c r="K6" i="6"/>
  <c r="L6" i="6"/>
  <c r="E6" i="6"/>
</calcChain>
</file>

<file path=xl/sharedStrings.xml><?xml version="1.0" encoding="utf-8"?>
<sst xmlns="http://schemas.openxmlformats.org/spreadsheetml/2006/main" count="4671" uniqueCount="558">
  <si>
    <t>Nome da receita:</t>
  </si>
  <si>
    <t>Foto</t>
  </si>
  <si>
    <t xml:space="preserve">Rendimento: </t>
  </si>
  <si>
    <t>Custo da receita:</t>
  </si>
  <si>
    <t>Custo da porção:</t>
  </si>
  <si>
    <t>Ingredientes</t>
  </si>
  <si>
    <t>Quantidade</t>
  </si>
  <si>
    <t>UND</t>
  </si>
  <si>
    <t>UND Compra</t>
  </si>
  <si>
    <t>Preço Compra</t>
  </si>
  <si>
    <t>Custo</t>
  </si>
  <si>
    <t>KG</t>
  </si>
  <si>
    <t>LT</t>
  </si>
  <si>
    <t>Sal</t>
  </si>
  <si>
    <t>MÇ</t>
  </si>
  <si>
    <t>Total</t>
  </si>
  <si>
    <t>Modo de preparo</t>
  </si>
  <si>
    <t>Farinha de trigo</t>
  </si>
  <si>
    <t>Ovo</t>
  </si>
  <si>
    <t>Arroz branco</t>
  </si>
  <si>
    <t>Água</t>
  </si>
  <si>
    <t>Dente de alho</t>
  </si>
  <si>
    <t>Cebola</t>
  </si>
  <si>
    <t>Azeite</t>
  </si>
  <si>
    <t xml:space="preserve">Refogue o alho e a cebola no azeite </t>
  </si>
  <si>
    <t xml:space="preserve">Coloque o arroz e deixe fritar por cerca de 30 segundos </t>
  </si>
  <si>
    <t xml:space="preserve">Adicione a água fervente e o sal </t>
  </si>
  <si>
    <t xml:space="preserve">Abaixe o fogo e deixe cozinhar até a água ter quase secado </t>
  </si>
  <si>
    <t>Tampe a panela e aguarde cerca de 20 minutos antes de servir</t>
  </si>
  <si>
    <t>Farinha de mandioca</t>
  </si>
  <si>
    <t>Arroz Branco</t>
  </si>
  <si>
    <t>Tomate</t>
  </si>
  <si>
    <t>Cominho</t>
  </si>
  <si>
    <t>Manjericão</t>
  </si>
  <si>
    <t>Pimenta do reino</t>
  </si>
  <si>
    <t>Patinho</t>
  </si>
  <si>
    <t>Farinha de rosca</t>
  </si>
  <si>
    <t>Mostarda</t>
  </si>
  <si>
    <t>Presunto</t>
  </si>
  <si>
    <t>Mussarela</t>
  </si>
  <si>
    <t>Peito de frango</t>
  </si>
  <si>
    <t>Batata frita</t>
  </si>
  <si>
    <t>Batata palito</t>
  </si>
  <si>
    <t>Fritar em óleo</t>
  </si>
  <si>
    <t>CMV</t>
  </si>
  <si>
    <t>Preço de venda</t>
  </si>
  <si>
    <t>CMV %</t>
  </si>
  <si>
    <t>Serviço</t>
  </si>
  <si>
    <t>Valor da conta</t>
  </si>
  <si>
    <t>Taxa do cartão</t>
  </si>
  <si>
    <t>Imposto</t>
  </si>
  <si>
    <t>Margem</t>
  </si>
  <si>
    <t>Valor do desconto</t>
  </si>
  <si>
    <t>Taxa da maquina</t>
  </si>
  <si>
    <t>%</t>
  </si>
  <si>
    <t>Para calcular o preço de venda, veja a aba mark-up.</t>
  </si>
  <si>
    <t>Posta de peixe</t>
  </si>
  <si>
    <t>Arroz agulha</t>
  </si>
  <si>
    <t>Coentro</t>
  </si>
  <si>
    <t>Cebolinha</t>
  </si>
  <si>
    <t>Limão</t>
  </si>
  <si>
    <t>Leite de coco</t>
  </si>
  <si>
    <t>Pimenta malagueta</t>
  </si>
  <si>
    <t>Urucum</t>
  </si>
  <si>
    <t>Óleo</t>
  </si>
  <si>
    <t>Mç</t>
  </si>
  <si>
    <t>Preço (Média)</t>
  </si>
  <si>
    <t>Preço 1</t>
  </si>
  <si>
    <t>Preço 2</t>
  </si>
  <si>
    <t>Preço 3</t>
  </si>
  <si>
    <t>Preço 4</t>
  </si>
  <si>
    <t>Vinagre</t>
  </si>
  <si>
    <t>Bacon</t>
  </si>
  <si>
    <t>Linguiça calabresa</t>
  </si>
  <si>
    <t>Feijão</t>
  </si>
  <si>
    <t>Cheiro verde</t>
  </si>
  <si>
    <t>Feijão tropeiro</t>
  </si>
  <si>
    <t>Óregano</t>
  </si>
  <si>
    <t>Carne seca</t>
  </si>
  <si>
    <t>Banana nanica</t>
  </si>
  <si>
    <t>Cenoura</t>
  </si>
  <si>
    <t>Vinho tinto</t>
  </si>
  <si>
    <t>Milho verde</t>
  </si>
  <si>
    <t>Creme de leite</t>
  </si>
  <si>
    <t>Caldo de frango</t>
  </si>
  <si>
    <t>Amido</t>
  </si>
  <si>
    <t>Parmesão</t>
  </si>
  <si>
    <t>Legumes no vapor</t>
  </si>
  <si>
    <t>Batata</t>
  </si>
  <si>
    <t>Molho de tomate</t>
  </si>
  <si>
    <t>Brocolis</t>
  </si>
  <si>
    <t>Coxa e sobre de frango</t>
  </si>
  <si>
    <t>Cerveja</t>
  </si>
  <si>
    <t>Espaguete</t>
  </si>
  <si>
    <t>Requeijão cremoso</t>
  </si>
  <si>
    <t>Feijão carioca</t>
  </si>
  <si>
    <t>Filé de tilapia</t>
  </si>
  <si>
    <t>Purê de banana</t>
  </si>
  <si>
    <t>Leite</t>
  </si>
  <si>
    <t>Filé tropical</t>
  </si>
  <si>
    <t>Batata palha</t>
  </si>
  <si>
    <t>Manteiga</t>
  </si>
  <si>
    <t>Champignon</t>
  </si>
  <si>
    <t>Catchup</t>
  </si>
  <si>
    <t>Em uma frigideira, coloque uma colher de manteiga e deixe derrete. Adicione os cubos de frango e deixe cozinhar. Quando estiver douradinho, retire do fogo e reserve.</t>
  </si>
  <si>
    <t>Desligue o fogo e adicione o creme de leite, mexendo bem para que fique um molho homogênio.</t>
  </si>
  <si>
    <t>Estrogonofre de carne</t>
  </si>
  <si>
    <t>Agrião</t>
  </si>
  <si>
    <t>Mini salada</t>
  </si>
  <si>
    <t>Bisteca suína</t>
  </si>
  <si>
    <t>Alface americana</t>
  </si>
  <si>
    <t>Alface roxa</t>
  </si>
  <si>
    <t>Alface crespa</t>
  </si>
  <si>
    <t>Rucula</t>
  </si>
  <si>
    <t>Refogue o frango em tiras com um pouco de oleo e acrescente o creme do liquidificador até ficar com uma textura espessa.</t>
  </si>
  <si>
    <t>Bata no liquidificador o milho, o requeijão e o creme de leite, tempere.</t>
  </si>
  <si>
    <t>Acerte o sal e a pimenta, está pronto para servir</t>
  </si>
  <si>
    <t>Acrescente o cheiro verde</t>
  </si>
  <si>
    <t>Acrescente a farinha de mandioca</t>
  </si>
  <si>
    <t>Acrescente o feijão escorrido</t>
  </si>
  <si>
    <t>Acrescente a cebola e o alho, junte o ovo e mexa.</t>
  </si>
  <si>
    <t xml:space="preserve">Coloque o azeite em uma panela e frite o bacon e a linguiça </t>
  </si>
  <si>
    <t>Feijão Tropeiro</t>
  </si>
  <si>
    <t>Estrogonofre de frango</t>
  </si>
  <si>
    <t>Bife a cavalo</t>
  </si>
  <si>
    <t>Assim que o molho começar a borbulhar, junte as almôndegas (coloque também o caldinho que elas devem ter soltado no recipiente em que ficaram reservadas), tampe a panela e deixe em fogo baixo/médio por mais 5 minutos</t>
  </si>
  <si>
    <t>Junte o molho de tomate, a água e os temperos a gosto e deixe ferventar em fogo médio</t>
  </si>
  <si>
    <t>Refogue a cebola e o alho no óleo</t>
  </si>
  <si>
    <t>Modo de preparo do molho</t>
  </si>
  <si>
    <t>Reserve-as</t>
  </si>
  <si>
    <t>Esquente uma panela com 2 a 3 dedos de óleo e frite as almôndegas até que fiquem levemente douradas (dentro poderá ficar crú, pois elas terminarão de cozinhar junto ao molho de tomate e ficarão mais suculentas)</t>
  </si>
  <si>
    <t>Pegue uma colher de sobremesa como medida e faça as bolinhas (rende em torno de umas 45 unidades)</t>
  </si>
  <si>
    <t>Junte todos os ingredientes em uma vasilha e misture bem</t>
  </si>
  <si>
    <t>Modo de preparo das almondegas</t>
  </si>
  <si>
    <t>Almondegas</t>
  </si>
  <si>
    <t>Elimine completamente a pressão antes de abrir a panela e junte a cebola restante, o tomate, o cheiro verde e deixe no fogo baixo por mais 10 minutos antes de servir.</t>
  </si>
  <si>
    <t>Tampe e cozinhe por aproximadamente 20 minutos após pegar pressão.</t>
  </si>
  <si>
    <t>Adicione a cebola, o alho, sal, pimenta do reino e o caldo de carne com um pouco de água e o molho ao sugo</t>
  </si>
  <si>
    <t>Deixe fritar um pouco.</t>
  </si>
  <si>
    <t xml:space="preserve">Aqueça o óleo em uma panela de pressão e doure os rolês. </t>
  </si>
  <si>
    <t>Passe os bifes pela farinha de trigo.</t>
  </si>
  <si>
    <t>Enrole e feche com palitos de dente ou amarre com barbante ou aperte bem.</t>
  </si>
  <si>
    <t>Distribua as tiras de cenoura e bacon sobre cada bife e complete com metade de uma fatia de cebola (reserve as fatias de cebola restantes).</t>
  </si>
  <si>
    <t>Caldo de carne</t>
  </si>
  <si>
    <t>Espere sair a pressão da panela e sirva.</t>
  </si>
  <si>
    <t>Assim que começar a ferver, abaixe a chama e cozinhe por 10 minutos.</t>
  </si>
  <si>
    <t>Tampe a panela e leve ao fogo alto.</t>
  </si>
  <si>
    <t>Cubra com a cerveja e as rodelas de cebola e adicione sal e pimenta.</t>
  </si>
  <si>
    <t>Em uma panela de pressão, coloque o oleo e frite as coxas e sobrecoxas com o tempero usado.</t>
  </si>
  <si>
    <t>Lagarto</t>
  </si>
  <si>
    <t>Pegue os bifes de novo, passe-os para o recipiente onde vai servi-los e despeje o molho com as cebolas por cima.</t>
  </si>
  <si>
    <t>Acrescente a cebola e deixe no fogo até ela amolecer.</t>
  </si>
  <si>
    <t xml:space="preserve">Na mesma frigideira onde dourou os bifes, acrescente o vinagre e deixe ferver. Adicione a água, e misture para soltar o molho que se acumulou no fundo. Corrija o sal, se necessário.  </t>
  </si>
  <si>
    <t>Reserve-os</t>
  </si>
  <si>
    <t xml:space="preserve">Tempere os bifes e frite-os até dourar dos dois lados. </t>
  </si>
  <si>
    <t xml:space="preserve">Em uma frigideira quente, coloque o óleo  ou a manteiga e deixe aquecer.  </t>
  </si>
  <si>
    <t>Bifé acebolado</t>
  </si>
  <si>
    <t>Coloque o orégano e sirva em seguida</t>
  </si>
  <si>
    <t>Coloque em uma frigideira o azeite e a cebola, quando a cebola murchar, acrescente a lingüiça e frite</t>
  </si>
  <si>
    <t>Coloque em água suficiente para cobrir a lingüiça e leve ao fogo, quando começar a ferver escorra a água</t>
  </si>
  <si>
    <t>Corte a lingüiça em rodelas finas</t>
  </si>
  <si>
    <t>Linguiça acebolada</t>
  </si>
  <si>
    <t>Sirva em seguida com arroz branco e batata frita</t>
  </si>
  <si>
    <t>Leve a salamandra para gratinar</t>
  </si>
  <si>
    <t>Frite-os e acomode os bifes fritos em um refratário, coloque o molho por cima e cubra com presunto e mussarela.</t>
  </si>
  <si>
    <t>Passe os bifes na farinha de trigo, no ovo e depois na farinha de rosca</t>
  </si>
  <si>
    <t>Bata os ovos com sal, pimento e a mostarda.</t>
  </si>
  <si>
    <t>Tempere a carne com sal e pimento.</t>
  </si>
  <si>
    <t>Parmegiana de Carne</t>
  </si>
  <si>
    <t>Parmegiana de frango</t>
  </si>
  <si>
    <t>Acerte o sal e finalize com folhas de manjericão à gosto</t>
  </si>
  <si>
    <t>Cozinhe por 15 min em fogo baixo</t>
  </si>
  <si>
    <t>Junte o tomate processado e 1 pitada de cominho</t>
  </si>
  <si>
    <t>Leve ao fogo 6 colheres (sopa) de azeite e refogue 1 cebola pequena picada, 2 dentes de alho amassados</t>
  </si>
  <si>
    <t>Depois, passe pelo passador de legumes ou numa peneira</t>
  </si>
  <si>
    <t>Numa panela, coloque 2 kg de tomate maduro sem sementes e deixe até amolecer</t>
  </si>
  <si>
    <t>Sirva com arroz com ervas e pirão de banana</t>
  </si>
  <si>
    <t>Quando estiver pronta, coloque o leite de coco.</t>
  </si>
  <si>
    <t xml:space="preserve">Vá verificando o paladar do sal e do limão </t>
  </si>
  <si>
    <t>Não ponha água, não vire as postas e cozinhe com a panela aberta</t>
  </si>
  <si>
    <t>Quando começar a abrir fervura, verifique o sal</t>
  </si>
  <si>
    <t>Na hora de levar ao fogo para cozinhar, despeje um pouco deste caldo por cima da moqueca</t>
  </si>
  <si>
    <t>Derreta em um pouco de óleo três colheres de urucum (curcuma)</t>
  </si>
  <si>
    <t>Regue com um pouco de azeite e suco de limão</t>
  </si>
  <si>
    <t>Corte o resto do coentro, da cebolinha verde, do tomate e da cebola e coloque nesta ordem por cima das postas de peixe que estão na panela</t>
  </si>
  <si>
    <t>Arrume-as de modo que não fiquem umas por cima das outras</t>
  </si>
  <si>
    <t>Vire as postas de um lado para o outro nos temperos da panela</t>
  </si>
  <si>
    <t>Adicione à panela os insumos picados, passando-a no seu fundo</t>
  </si>
  <si>
    <t>Esfregue no fundo da panela de barro um pouco de óleo de soja (duas colheres) e azeite de oliva (uma colher)</t>
  </si>
  <si>
    <t>Pique o alho, três rodelas de cebola, um maço de coentro picado, um maço de cebolinha verde e misture com o sal</t>
  </si>
  <si>
    <t>Lave bem o peixe com limão e deixe descansando em um prato</t>
  </si>
  <si>
    <t>Fricasse de frango</t>
  </si>
  <si>
    <t>Parmegiana</t>
  </si>
  <si>
    <t xml:space="preserve">    Carne</t>
  </si>
  <si>
    <t xml:space="preserve">    Frango</t>
  </si>
  <si>
    <t>Bife acebolado</t>
  </si>
  <si>
    <t>Bife a role</t>
  </si>
  <si>
    <t>Filé suíno</t>
  </si>
  <si>
    <t>Coxa e sobre</t>
  </si>
  <si>
    <t>Molho barbecue</t>
  </si>
  <si>
    <t>Tempere a carne com sal e pimenta.</t>
  </si>
  <si>
    <t>Bata os ovos com sal, pimenta e a mostarda.</t>
  </si>
  <si>
    <t>Mandioca</t>
  </si>
  <si>
    <t>Mandioca cozida</t>
  </si>
  <si>
    <t xml:space="preserve">Coxa e sobre </t>
  </si>
  <si>
    <t>Couve refogada</t>
  </si>
  <si>
    <t>Couve</t>
  </si>
  <si>
    <t>Vendas projetadas</t>
  </si>
  <si>
    <t>Faturamento</t>
  </si>
  <si>
    <t>Estoque</t>
  </si>
  <si>
    <t>R$</t>
  </si>
  <si>
    <t>Estoque semanal</t>
  </si>
  <si>
    <t>Faturamento semanal</t>
  </si>
  <si>
    <t>Semanal</t>
  </si>
  <si>
    <t>Mensal</t>
  </si>
  <si>
    <t>Pé</t>
  </si>
  <si>
    <t>Rabo</t>
  </si>
  <si>
    <t>Lingua</t>
  </si>
  <si>
    <t>Lombo</t>
  </si>
  <si>
    <t>Calabresa</t>
  </si>
  <si>
    <t>Paio</t>
  </si>
  <si>
    <t>Costela</t>
  </si>
  <si>
    <t>Orelha</t>
  </si>
  <si>
    <t>Folha de Louro</t>
  </si>
  <si>
    <t>Alho</t>
  </si>
  <si>
    <t>Cachaça</t>
  </si>
  <si>
    <t>Feijoada</t>
  </si>
  <si>
    <t>Crôutons</t>
  </si>
  <si>
    <t>Pão de forma</t>
  </si>
  <si>
    <t>Salada verde</t>
  </si>
  <si>
    <t>Croutons</t>
  </si>
  <si>
    <t>Queijo minas</t>
  </si>
  <si>
    <t>Salada campanha</t>
  </si>
  <si>
    <t>Tomate seco</t>
  </si>
  <si>
    <t>Azeitonas</t>
  </si>
  <si>
    <t>Parmegiana de filé</t>
  </si>
  <si>
    <t>Filé mignon</t>
  </si>
  <si>
    <t>Purê de batata</t>
  </si>
  <si>
    <t>Batata inglesa</t>
  </si>
  <si>
    <t>Rabada</t>
  </si>
  <si>
    <t>Filé a pimenta</t>
  </si>
  <si>
    <t>Filé ao queijo</t>
  </si>
  <si>
    <t>Molho queijo</t>
  </si>
  <si>
    <t>4- mecher até derreter</t>
  </si>
  <si>
    <t>3- voltar para a panela e acrescentar os queijos</t>
  </si>
  <si>
    <t>2- bater em um liquidificador</t>
  </si>
  <si>
    <t>1- aquecer o molho bechamel</t>
  </si>
  <si>
    <t>Molho Branco</t>
  </si>
  <si>
    <t>Molho de queijo</t>
  </si>
  <si>
    <t>4- levar ao fogo o roux e o leite, mexer até obter um molho espesso e crescentar sal</t>
  </si>
  <si>
    <t>3- quando levantar fervura, retirar do fogo e peneirar, reservar</t>
  </si>
  <si>
    <t>2- fazer uma infusão com leite, a cebola inteira, louro e noz moscada</t>
  </si>
  <si>
    <t>1- fazer um roux com a farinha de trigo e manteiga</t>
  </si>
  <si>
    <t>Noz moscada</t>
  </si>
  <si>
    <t>Louro</t>
  </si>
  <si>
    <t>Molho branco</t>
  </si>
  <si>
    <t>Filé madeira</t>
  </si>
  <si>
    <t>4- mecher bem até que fique espesso</t>
  </si>
  <si>
    <t>3- temperar com sal e a mostarda</t>
  </si>
  <si>
    <t>2- acrescentar aos poucos o vinho madeira e o caldo de carne</t>
  </si>
  <si>
    <t>1- fazer um roux com a manteiga e a farinha</t>
  </si>
  <si>
    <t>0,020</t>
  </si>
  <si>
    <t>0,560</t>
  </si>
  <si>
    <t>0,080</t>
  </si>
  <si>
    <t>Vinho madeira</t>
  </si>
  <si>
    <t>0,040</t>
  </si>
  <si>
    <t>Molho madeira</t>
  </si>
  <si>
    <t>Com uma concha retire todo o óleo que fica por cima, deixando o prato mais suave.</t>
  </si>
  <si>
    <t>Deixe esfriar um pouco até que o óleo suba todo</t>
  </si>
  <si>
    <t>Acrescente o agrião</t>
  </si>
  <si>
    <t>Deixe ferver mais um pouco e desligue</t>
  </si>
  <si>
    <t>Em seguida, quando a rabada estiver mole, despeje o molho de tomate, verifique o sal e a pimenta</t>
  </si>
  <si>
    <t>Adicione água até que cubra a rabada, tampe e deixe cozinhando, após pegar pressão por 30 minutos</t>
  </si>
  <si>
    <t>Quando estiver dourado, jogue a rabada e mexa para agregar o tempero</t>
  </si>
  <si>
    <t>Depois, acrescente a cebola picada e o alho</t>
  </si>
  <si>
    <t>Numa panela de pressão de 7 litros, junte o azeite</t>
  </si>
  <si>
    <t>Depois tempere com sal, pimenta - do - reino e cheiro verde</t>
  </si>
  <si>
    <t>Lave primeiramente a rabada com vinagre</t>
  </si>
  <si>
    <t>Picadinho</t>
  </si>
  <si>
    <t>Farofa de banana</t>
  </si>
  <si>
    <t>Picanha grelhada</t>
  </si>
  <si>
    <t>Picanha</t>
  </si>
  <si>
    <t>Picanha com alho</t>
  </si>
  <si>
    <t>Picanha alho</t>
  </si>
  <si>
    <t>Frango mineiro</t>
  </si>
  <si>
    <t>Frango ao queijo</t>
  </si>
  <si>
    <t>Moqueca</t>
  </si>
  <si>
    <t>Molho de ervas</t>
  </si>
  <si>
    <t>Peito de fango</t>
  </si>
  <si>
    <t>1- misturar todos os ingredientes e triturar com mixer ou bater no liquidificador</t>
  </si>
  <si>
    <t>Mel</t>
  </si>
  <si>
    <t>Yogurte</t>
  </si>
  <si>
    <t>Salsinha</t>
  </si>
  <si>
    <t>Batata rustica</t>
  </si>
  <si>
    <t>Torresmo</t>
  </si>
  <si>
    <t>Mini Salada</t>
  </si>
  <si>
    <t>Alcaparras</t>
  </si>
  <si>
    <t>Filé de tilapia 2</t>
  </si>
  <si>
    <t>Filé de tilapia 3</t>
  </si>
  <si>
    <t>Filé de tilapia 4</t>
  </si>
  <si>
    <t>4- utilizar o restante da salsinha para decorar</t>
  </si>
  <si>
    <t xml:space="preserve">3- passar para uma tigela e misturar a maionese, páprica doce </t>
  </si>
  <si>
    <t>2- raspar o limão siciliano e misturar (raspar apenas um pouco para não ficar muito ácido)</t>
  </si>
  <si>
    <t xml:space="preserve"> conserva e o suco do limão siciliano</t>
  </si>
  <si>
    <t xml:space="preserve">1- em um liquidificador ou mixer, bater o pepino, alcaparras, metade da salsinha, anchova em conserva e o suco do limão siciliano </t>
  </si>
  <si>
    <t>Páprica doce</t>
  </si>
  <si>
    <t>Anchova em conserva</t>
  </si>
  <si>
    <t>Pepino em conserva</t>
  </si>
  <si>
    <t>Maionese</t>
  </si>
  <si>
    <t>Molho Tártaro</t>
  </si>
  <si>
    <t>Molho tartaro</t>
  </si>
  <si>
    <t>Moqueca tilapia</t>
  </si>
  <si>
    <t>Moqueca capixaba</t>
  </si>
  <si>
    <t>Molho bolonhesa</t>
  </si>
  <si>
    <t>Nhoca</t>
  </si>
  <si>
    <t>Penne</t>
  </si>
  <si>
    <t>Nhoca + molho</t>
  </si>
  <si>
    <t>Penne + molho</t>
  </si>
  <si>
    <t>Espaguete + molho</t>
  </si>
  <si>
    <t>Descasque a mandioca, corte em pedaços e coloque para cozinhar em água com sal</t>
  </si>
  <si>
    <t>Assim que estiver bem mole escorra e amasse com amassador de batata</t>
  </si>
  <si>
    <t>Coloque o restantes do ingredientes e amasse bem</t>
  </si>
  <si>
    <t>Coloque a massa sobre a mesa, faça rolinhos e corte</t>
  </si>
  <si>
    <t>Se precisar coloque um pouquinho de farinha na mesa</t>
  </si>
  <si>
    <t>Leve ao fogo em uma panela com água, um fio de óleo e um pitada de sal</t>
  </si>
  <si>
    <t>Coloque os nhoques aos poucos, quando começar a subir é só retirar e colocar numa vasilha</t>
  </si>
  <si>
    <t>Usar o molho de sua preferência</t>
  </si>
  <si>
    <t>Cubra com a outra metade do pão</t>
  </si>
  <si>
    <t>Coloque o filé</t>
  </si>
  <si>
    <t>Espalhe a maionese no fundo do pão</t>
  </si>
  <si>
    <t>Abra a baguete por completo</t>
  </si>
  <si>
    <t>Monte a milanesa conforme a receita do filé a milanesa</t>
  </si>
  <si>
    <t>Maionese de alho</t>
  </si>
  <si>
    <t>Baguete 15 cm</t>
  </si>
  <si>
    <t>Parmegiana bovino</t>
  </si>
  <si>
    <t>Sanduíche de parmegiana bovino</t>
  </si>
  <si>
    <t>Milanesa Bovina</t>
  </si>
  <si>
    <t>Sanduíche de parmegiana</t>
  </si>
  <si>
    <t xml:space="preserve">    Bovino</t>
  </si>
  <si>
    <t>Sanduíche de leitão</t>
  </si>
  <si>
    <t xml:space="preserve">Frango </t>
  </si>
  <si>
    <t>X-salada</t>
  </si>
  <si>
    <t>Hambúrguer Bananeira</t>
  </si>
  <si>
    <t>Hambúrguer Romeu e Julieta</t>
  </si>
  <si>
    <t>X-tudo</t>
  </si>
  <si>
    <t>Sanduíche de parmegiana frango</t>
  </si>
  <si>
    <t>Parmegiana frango</t>
  </si>
  <si>
    <t>Milanesa Frango</t>
  </si>
  <si>
    <t>* Alho - Cozinhe o alho na água fervente por 10 min.</t>
  </si>
  <si>
    <t>Leve a geladeira.</t>
  </si>
  <si>
    <t>No liquidificador bata a maionese com todos os ingedientes.</t>
  </si>
  <si>
    <t>Sirva imediatamente.</t>
  </si>
  <si>
    <t>Recheie a baguete com a carne desfiada e cubra com o molho barbecue e o queijo cremoso.</t>
  </si>
  <si>
    <t>Enquanto isso, abra a baguete.</t>
  </si>
  <si>
    <t>Esquente uma porção da carne desfiada na chapa ou frigideira</t>
  </si>
  <si>
    <t>Montagem do lanche</t>
  </si>
  <si>
    <t>Tampe com a outra metade do pão e sirva em seguida</t>
  </si>
  <si>
    <t>Coloque o filé sobre a maionese</t>
  </si>
  <si>
    <t>Espalhe a maionese na parte inferior do pão</t>
  </si>
  <si>
    <t>Abra a baguete por completo.</t>
  </si>
  <si>
    <t>Montagem</t>
  </si>
  <si>
    <t>Quando virar o filé, coloque o queijo na chapa até dourar e vire. Quando estiver dourado dos dois lados, coloque sobre o frango.</t>
  </si>
  <si>
    <t>Leve à chapa ou frigideira quente até que o lado superior começe a suar (3-4 min); vire e frite o outro lado até dourar (mais 3-4 min)</t>
  </si>
  <si>
    <t>Tempere o filé de frango com sal e pimenta</t>
  </si>
  <si>
    <t>Maionese de ervas</t>
  </si>
  <si>
    <t>Sanduíche de frango</t>
  </si>
  <si>
    <t>Pão de hamburguer</t>
  </si>
  <si>
    <t>Hamburguer</t>
  </si>
  <si>
    <t>X-Salada</t>
  </si>
  <si>
    <t>Moer uma vez.</t>
  </si>
  <si>
    <t>Limpar a fraldinha tirando o excesso de gordura e tecido conectivo.</t>
  </si>
  <si>
    <t>Fraldinha</t>
  </si>
  <si>
    <t>Hamburger</t>
  </si>
  <si>
    <t>Tampe com a parte de cima do pão e sirva em seguida.</t>
  </si>
  <si>
    <t>Quando o hamburguer estiver pronto, coloque na parte inferior do áo e derrame o molho por cima do queijo.</t>
  </si>
  <si>
    <t>Enquanto isso, abra o pão e deixe o molho à mão</t>
  </si>
  <si>
    <t xml:space="preserve">    Coloque sobre o hamburguer.</t>
  </si>
  <si>
    <t xml:space="preserve">    Quando um lado estiver formando uma casquinha, vire e chapeie até dourar o segundo lado</t>
  </si>
  <si>
    <t>Quando virar o hamburguer, leve as fatias de queijo à chapa para dourar.</t>
  </si>
  <si>
    <t>Deixe fritar até que a parte superior comece a suar (3-4 min), vire, frite por mais 2-3 min.</t>
  </si>
  <si>
    <t>Tempere o hamburguer com sal e pimenta dos dois lados e leve à chapa ou frigideira.</t>
  </si>
  <si>
    <t>Molho barbecue goiabada</t>
  </si>
  <si>
    <t>Hamburger Romeu e Julieta</t>
  </si>
  <si>
    <t>Cozinhe por 10 min.</t>
  </si>
  <si>
    <t>Acrescente a goiabada, o molho shoyo e a mostarda.</t>
  </si>
  <si>
    <t>Pique a cebola e refogue na manteiga.</t>
  </si>
  <si>
    <t>Molho Shoyo</t>
  </si>
  <si>
    <t>Goiabada</t>
  </si>
  <si>
    <t>Barbecue de Goiabada</t>
  </si>
  <si>
    <t>Tampe cuidadosamente com a outra metade do pão e sirva em seguida</t>
  </si>
  <si>
    <t>Pór último, coloque o ovo, tomando cuidado para não quebrar a gema (pode acontecer, não estraga o lanche, só fica mais bonitinho)</t>
  </si>
  <si>
    <t>Coloque o bacon</t>
  </si>
  <si>
    <t>Coloque o hamburguer que está coberto com o queijo e o presunto</t>
  </si>
  <si>
    <t>Coloque a alface e as fatias de tomate</t>
  </si>
  <si>
    <t>Espalhe a maionese na parte inferior do pão.</t>
  </si>
  <si>
    <t>Enquanto isso, leve um ovo à chapa, tempere com sal e pimenta do reino e cubra. Deve cozinhar em cerca de 1-2 minutos. Cuidado para não cozinhar demais e cozinhar a gema, que deve ser mole.</t>
  </si>
  <si>
    <t>Quando virar o hamburguer, leve as fatias de queijo à chapa para dourar. Quando um lado estiver formando uma casquinha, vire e chapeie até dourar o segundo lado. Coloque sobre o hamburguer. Faça o mesmo com o presunto.</t>
  </si>
  <si>
    <t>A escolha de trabalhar com o bacon sob demanda ou pré frito depende da demanda. Quanto maior a demanda, maior o beneficio de fritar antecipadamente).</t>
  </si>
  <si>
    <t xml:space="preserve">(em geral leva aproximadamente o mesmo tempo, mas pode variar de acordo com espessura, teor de gordura, etc... </t>
  </si>
  <si>
    <t xml:space="preserve">Se trabalhar com o bacon sob demanda, coloque na chapa imediatamente antes do hamburguer </t>
  </si>
  <si>
    <t>X-Tudo</t>
  </si>
  <si>
    <t>Sirva em seguida</t>
  </si>
  <si>
    <t>Cubra com o moho da casa</t>
  </si>
  <si>
    <t>Cubra com os chips de banana</t>
  </si>
  <si>
    <t>Quando o hamburgues estiver pronto, coloque sobre a maionese.</t>
  </si>
  <si>
    <t xml:space="preserve">Enquanto isso, abra o pão e espalhe a maionese na parte inferior do pão. </t>
  </si>
  <si>
    <t>Deixe fritar até que a parte superior comece a suar (3-4 min), vire e cubra com o queijo. Tampe e frite por mais 2-3 min.</t>
  </si>
  <si>
    <t>Chip's de banana verde</t>
  </si>
  <si>
    <t>Molho da casa</t>
  </si>
  <si>
    <t>Bananeira</t>
  </si>
  <si>
    <t>Molho shoyo</t>
  </si>
  <si>
    <t>Escorra em papel absorvente e tempere com sal e pimenta.</t>
  </si>
  <si>
    <t>Corte em rodelas finas e frite em óleo a 160ºC.</t>
  </si>
  <si>
    <t>Descasque as bananas e deixa na água para não ficarem pretas.</t>
  </si>
  <si>
    <t>Chip's de banana</t>
  </si>
  <si>
    <t>Deixe esfriar.</t>
  </si>
  <si>
    <t>Refogue por 20 min.</t>
  </si>
  <si>
    <t>Coloque os tomates. Tempere com sal e pimenta.</t>
  </si>
  <si>
    <t>Refogue a cebola e o alho, no azeite.</t>
  </si>
  <si>
    <t>Corte os tomates em cubos em semente.</t>
  </si>
  <si>
    <t>Sanduíche parm. Bovina</t>
  </si>
  <si>
    <t>Sanduíche parm. Frango</t>
  </si>
  <si>
    <t xml:space="preserve">   Cheddar bacon</t>
  </si>
  <si>
    <t xml:space="preserve">   Cheddar</t>
  </si>
  <si>
    <t>Batata rústica</t>
  </si>
  <si>
    <t>Isca de tilápia</t>
  </si>
  <si>
    <t>Tirinhas de filé</t>
  </si>
  <si>
    <t>Isca de frango</t>
  </si>
  <si>
    <t>Frango a passarinho</t>
  </si>
  <si>
    <t>Pastel bananeira</t>
  </si>
  <si>
    <t xml:space="preserve">    Queijo</t>
  </si>
  <si>
    <t>Pastel</t>
  </si>
  <si>
    <t>Bolinho de feijoada</t>
  </si>
  <si>
    <t>Bolinho de arroz</t>
  </si>
  <si>
    <t>Entradas</t>
  </si>
  <si>
    <t>Escorra sobre papel absorvente.</t>
  </si>
  <si>
    <t>Molde os bolinhos, recheie, empane e frite-os no óleo quente, até que fiquem dourados;</t>
  </si>
  <si>
    <t>Em um recipiente, misture todos os ingredientes menos a carne desfiada até criar uma massa firme e encorpada;</t>
  </si>
  <si>
    <t>Passar na farinha de rosca e fritar em óleo quente.</t>
  </si>
  <si>
    <t>Abrir pequenas porções de massa na mão, colocar uma colher de chá de couve refogada, fazer bolinhos e achatar</t>
  </si>
  <si>
    <t>Em uma frigideira dourar o bacon com o alho, juntar a couve e refogar por 2 minutos</t>
  </si>
  <si>
    <t>Reservar</t>
  </si>
  <si>
    <t>Adicionar o polvilho e misturar até ficar uma massa homogênea</t>
  </si>
  <si>
    <t>Retirar do fogo e deixar esfriar</t>
  </si>
  <si>
    <t>Acrescentar aos poucos a farinha de mandioca sem parar de mexer até engrossar e soltar da panela</t>
  </si>
  <si>
    <t>Verificar o sal</t>
  </si>
  <si>
    <t>Em uma panela grande, aquecer o azeite, dourar o alho e refogar o feijão batido</t>
  </si>
  <si>
    <t>Em um liquidificador, bater o feijão cozido com o caldo das carnes</t>
  </si>
  <si>
    <t>Feijão feijoada</t>
  </si>
  <si>
    <t>Massa de pastel</t>
  </si>
  <si>
    <t>Pastel Queijo</t>
  </si>
  <si>
    <t>Pastel de carne</t>
  </si>
  <si>
    <t>Canela</t>
  </si>
  <si>
    <t>Açúcar</t>
  </si>
  <si>
    <t>Retire, coloque em papel toalha para escorrer e disponha numa travessa, enfeitando com salsa picada</t>
  </si>
  <si>
    <t>Frite com óleo bem quente, deixando dourar</t>
  </si>
  <si>
    <t>Coloque a segunda mistura em cima da primeira e tape, agitando bem, para que a farinha e os ingredientes se misturem bem aos pedaços de frango</t>
  </si>
  <si>
    <t>Em uma tigela à parte, misture a farinha de trigo</t>
  </si>
  <si>
    <t>Deixe descansar por 10 minutos</t>
  </si>
  <si>
    <t>Misture em tigela, com os pedaços de frango, o alho amassado, a cebola, o cheiro verde e o limão</t>
  </si>
  <si>
    <t>Frango inteiro</t>
  </si>
  <si>
    <t>Fritar</t>
  </si>
  <si>
    <t>Passe os filés primeiro na farinha de trigo, depois no ovo e depois na farinha de rosca</t>
  </si>
  <si>
    <t>Bata os ovos com sal e mostarda.</t>
  </si>
  <si>
    <t>Deixe no tempero por 2 minutos</t>
  </si>
  <si>
    <t>Tempere com pimenta, alho e sal a gosto</t>
  </si>
  <si>
    <t>Corte os peitos de frango em tiras.</t>
  </si>
  <si>
    <t>Frango empanado</t>
  </si>
  <si>
    <t>Isca de tilapia</t>
  </si>
  <si>
    <t>Cheddar</t>
  </si>
  <si>
    <t>Batata cheddar</t>
  </si>
  <si>
    <t>Batata cheddar e bacon</t>
  </si>
  <si>
    <t>Tirinhas de picanha</t>
  </si>
  <si>
    <t>Filé suíno grelhado</t>
  </si>
  <si>
    <t>Porção de torresmo</t>
  </si>
  <si>
    <t>Mexido da casa</t>
  </si>
  <si>
    <t>Mexido metido</t>
  </si>
  <si>
    <t>Carreteiro</t>
  </si>
  <si>
    <t>Aqueça o óleo em uma frigideira.</t>
  </si>
  <si>
    <t>Refogue a cebola e o alho picada.</t>
  </si>
  <si>
    <t>Refogue a carne cortada em cubos. Acrescente o Ovo.</t>
  </si>
  <si>
    <t>Adicione o feijão pré-cozido e escorrido.</t>
  </si>
  <si>
    <t>Adicione o arroz pré-cozido</t>
  </si>
  <si>
    <t>Tempere e acrescente o cheiro verde picado.</t>
  </si>
  <si>
    <t>Coloque em um prato fundo. Disponha o queijo por cima e leve a salamandra para gratinar.</t>
  </si>
  <si>
    <t>Adicione o feijão pré-cozido e escorrido, o brocolis pré-cozido e o toresmo.</t>
  </si>
  <si>
    <t>Refogue as carnes cortada em cubos e a couve. Acrescente o Ovo.</t>
  </si>
  <si>
    <t>Refogue a carne seca desalgada e cortada em cubos</t>
  </si>
  <si>
    <t>Pré frite o torresmo.</t>
  </si>
  <si>
    <t>Cozinhe a mandioca com água e sal</t>
  </si>
  <si>
    <t>Corte o tomate em rodelas.</t>
  </si>
  <si>
    <t>Blanqueie a cebola na água fervente.</t>
  </si>
  <si>
    <t>Sirva uma porção de torresmo, uma porção de mandioca, as rodelas de tomate e as cebolas temperadas com sal.</t>
  </si>
  <si>
    <t>40 gr cada bolinho.</t>
  </si>
  <si>
    <t>Corte o filé tiras. Tempere com sal e pimenta. Passe pela farinha.</t>
  </si>
  <si>
    <t>Aqueça a chapa com óleo. Salteie a carne, adicione a cebola cortada em anéis e o alho em laminas.</t>
  </si>
  <si>
    <t>Sirva.</t>
  </si>
  <si>
    <t>O molho tartaro deve estar pré pronto.</t>
  </si>
  <si>
    <t>Empane as tiras de filé de tilápia na farinha de trigo, no ovo e na farinha de rosca.</t>
  </si>
  <si>
    <t>Frite.</t>
  </si>
  <si>
    <t>Bata os ovos com a mostarda e o sal. Deve ficar salgado igual água do mar.</t>
  </si>
  <si>
    <t>Frite as batatas em óleo quente.</t>
  </si>
  <si>
    <t>Acrescente o queijo cheddar e coloque na salamandra para derreter o quejo.</t>
  </si>
  <si>
    <t>Adicione os cubos de bacon pré fritos.</t>
  </si>
  <si>
    <t>Corte em tiras a picanha e salteie a cebola em anéis juntamente com o alho em laminas.</t>
  </si>
  <si>
    <t>Coloque a picanha na chapa, cubra com a mussarela e coloque na salamandra para gratinar e derreter o quejio.</t>
  </si>
  <si>
    <t>Grelhe a picanha no charboiler temperada com sal e pimenta. Enquanto isso aqueça a chapa no fogão.</t>
  </si>
  <si>
    <t>Adicione a mandioca cozida e sirva.</t>
  </si>
  <si>
    <t>Grelhe o filé suíno no charboiler temperada com sal e pimenta. Enquanto isso aqueça a chapa no fogão.</t>
  </si>
  <si>
    <t>Corte em tiras e cubra com o alho frito em laminas e o molho barbecue.</t>
  </si>
  <si>
    <t>Frite as batatas e sirva.</t>
  </si>
  <si>
    <t>Coloque o orégano. Cubra com o queijo cheddar e leve a salamandra para derreter o queijo.</t>
  </si>
  <si>
    <t>Sirva com as fritas.</t>
  </si>
  <si>
    <t>Descasque e corte as bananas em 2 pedaços. Acrescente ao prepare.</t>
  </si>
  <si>
    <t>Grelhe os peitos de frango temperados com sal e pimenta na chapa.</t>
  </si>
  <si>
    <t>Aqueça um fio de azeite na frigideira, acrescente o brocolis cortado em cubos e o arroz pré cozido.</t>
  </si>
  <si>
    <t>Frite as batatas rústicas.</t>
  </si>
  <si>
    <t>Disponha na vasilha os peitos de frango e cubra com o molho de ervas.</t>
  </si>
  <si>
    <t>Coloque o arroz de brocolis em outra vasilha e as batatas na cestinha.</t>
  </si>
  <si>
    <t>Bata os ovos com a mostarda e tempere bem com o sal.</t>
  </si>
  <si>
    <t>Frite o torresmo até ficar seco. Bata no liquidificador até virar um pó.</t>
  </si>
  <si>
    <t>Empane o peito de frango na farinha de trigo, no ovo e na farinha de rosca e frite.</t>
  </si>
  <si>
    <t>Sirva com o arroz branco, feijão tropeiro e a mini salada.</t>
  </si>
  <si>
    <t>Aqueça um fio de azeite na frigideira e acrescente o arroz pré cozido.</t>
  </si>
  <si>
    <t>Aqueça o purê de batata que deve estar pré pronto e o molho de queijo.</t>
  </si>
  <si>
    <t>Disponha os peitos de frango na vasilha, cubra com o molho de queijo.</t>
  </si>
  <si>
    <t>Grelhe os filés temperados com sal e pimenta na chapa.</t>
  </si>
  <si>
    <t>Disponha os filés na vasilha, cubra com o molho de queijo.</t>
  </si>
  <si>
    <t>Aqueça o molho madeira, o arroz branco e os legumes.</t>
  </si>
  <si>
    <t>Cubra o filé com molho madeira e sirva.</t>
  </si>
  <si>
    <t>Em um recipiente, coloque os cubos de frango e adicione orégano, sal e pimenta-do-reino. Misture bem para que o tempero pegue. Reserve.</t>
  </si>
  <si>
    <t xml:space="preserve">Coloque a outra colher de manteiga na frigideira com um pouco de azeite e refogue a cebola e o alho. </t>
  </si>
  <si>
    <t xml:space="preserve">Quando a cebola estive transparente, adicione o os cubos de frango e deixe dourar mais um pouco. Depois, coloque o extrato de tomate e tempere com sal, pimenta-do-reino e orégano. </t>
  </si>
  <si>
    <t>Adicione o catchup e deixe cozinhar por 2 minutos.</t>
  </si>
  <si>
    <t>Em um recipiente, coloque os cubos de filé e adicione orégano, sal e pimenta-do-reino. Misture bem para que o tempero pegue. Reserve.</t>
  </si>
  <si>
    <t>Em uma frigideira, coloque uma colher de manteiga e deixe derrete. Adicione os cubos de filé e deixe cozinhar. Quando estiver douradinho, retire do fogo e reserve.</t>
  </si>
  <si>
    <t xml:space="preserve">Quando a cebola estive transparente, adicione o os cubos de filé e deixe dourar mais um pouco. Depois, coloque o extrato de tomate e tempere com sal, pimenta-do-reino e orégano. </t>
  </si>
  <si>
    <t xml:space="preserve">Com 2 dias de antecedência, cozinhar as carnes separadas salgadas (rabo e pé), charque, lingüiças (lingüiça, paio, calabresa), defumadas (lombo, costelinha) e dessalgadas (pernil) </t>
  </si>
  <si>
    <t>Separar os caldos das carnes e levar ao freezer. Após congelar, retirar a parte de cima, que é a gordura que se forma nestes molhos .</t>
  </si>
  <si>
    <t xml:space="preserve">Cozinhar o feijão em panela de pressão, deixando por 15 minutos após a sua fervura e separar </t>
  </si>
  <si>
    <t xml:space="preserve">No dia do preparo, fritar primeiramente o bacon cortado em cubos até ficarem bem secos </t>
  </si>
  <si>
    <t xml:space="preserve">Bater no liquidificador os dentes de alho, 2 cebolas, cachaça, as pimentas e 2 colheres (sopa) de sal </t>
  </si>
  <si>
    <t xml:space="preserve">Cortar o pimentão em pedaços pequenos e juntar ao bacon </t>
  </si>
  <si>
    <t xml:space="preserve">Depois, juntar os temperos batidos na panela e deixar por alguns minutos, refogando bem </t>
  </si>
  <si>
    <t xml:space="preserve">Juntar o feijão ao tempero </t>
  </si>
  <si>
    <t xml:space="preserve">Dar cortes verticais nas laranjas e juntar ao feijão </t>
  </si>
  <si>
    <t xml:space="preserve">Colocar os cravos em uma cebola inteira e juntar ao feijão </t>
  </si>
  <si>
    <t xml:space="preserve">Acrescentar aos poucos os caldos que foram utilizados para a fervura das carnes, de preferência, uma maior quantidade das menos gordurosas, apurando o tempero do feijão </t>
  </si>
  <si>
    <t xml:space="preserve">Juntar as carnes cortadas e deixar ferver </t>
  </si>
  <si>
    <t>Sempre mexer de leve, arrastando a colher no fundo da panela para não deixar agarrar</t>
  </si>
  <si>
    <t>Qnt por produção</t>
  </si>
  <si>
    <t>Estoque mínimo</t>
  </si>
  <si>
    <t>Qnt produzida</t>
  </si>
  <si>
    <t>Refogue a carne moída, coloque o molho de tomate e cozinhe por 15 min.</t>
  </si>
  <si>
    <t>Arroz Biro Biro</t>
  </si>
  <si>
    <t>Refogue o bacon cortado em cubos e depois o ovo</t>
  </si>
  <si>
    <t>Mexa o ovo com o bacon, como ovo mexido</t>
  </si>
  <si>
    <t>Por cima disponha a batata palha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</si>
</sst>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$&quot;* #,##0.00_);_(&quot;R$&quot;* \(#,##0.00\);_(&quot;R$&quot;* &quot;-&quot;??_);_(@_)"/>
    <numFmt numFmtId="164" formatCode="&quot;R$&quot;\ #,##0.00"/>
    <numFmt numFmtId="165" formatCode="0.0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A"/>
      <name val="Times New Roman"/>
    </font>
    <font>
      <sz val="12"/>
      <color rgb="FFFF0000"/>
      <name val="Calibri"/>
      <family val="2"/>
      <scheme val="minor"/>
    </font>
    <font>
      <sz val="15"/>
      <color rgb="FF000000"/>
      <name val="Arial"/>
    </font>
    <font>
      <sz val="12"/>
      <color theme="1"/>
      <name val="Cambria"/>
    </font>
    <font>
      <sz val="11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2"/>
      <color rgb="FF222222"/>
      <name val="QuincyCF"/>
    </font>
    <font>
      <sz val="15"/>
      <color theme="1"/>
      <name val="Arial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4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77">
    <xf numFmtId="0" fontId="0" fillId="0" borderId="0" xfId="0"/>
    <xf numFmtId="0" fontId="6" fillId="0" borderId="1" xfId="0" applyFont="1" applyBorder="1" applyAlignment="1">
      <alignment vertical="center" wrapText="1" readingOrder="1"/>
    </xf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164" fontId="7" fillId="0" borderId="5" xfId="0" applyNumberFormat="1" applyFont="1" applyBorder="1" applyAlignment="1">
      <alignment horizontal="center" vertical="center" wrapText="1" readingOrder="1"/>
    </xf>
    <xf numFmtId="164" fontId="0" fillId="0" borderId="8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shrinkToFit="1" readingOrder="1"/>
    </xf>
    <xf numFmtId="0" fontId="7" fillId="0" borderId="5" xfId="0" applyFont="1" applyBorder="1" applyAlignment="1">
      <alignment horizontal="center" vertical="center" shrinkToFi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11" xfId="0" applyFont="1" applyBorder="1"/>
    <xf numFmtId="165" fontId="7" fillId="0" borderId="12" xfId="0" applyNumberFormat="1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164" fontId="7" fillId="0" borderId="12" xfId="0" applyNumberFormat="1" applyFont="1" applyBorder="1" applyAlignment="1">
      <alignment horizontal="center" vertical="center" wrapText="1" readingOrder="1"/>
    </xf>
    <xf numFmtId="164" fontId="7" fillId="0" borderId="14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readingOrder="1"/>
    </xf>
    <xf numFmtId="0" fontId="7" fillId="0" borderId="17" xfId="0" applyFont="1" applyBorder="1" applyAlignment="1">
      <alignment wrapText="1" readingOrder="1"/>
    </xf>
    <xf numFmtId="164" fontId="7" fillId="0" borderId="18" xfId="0" applyNumberFormat="1" applyFont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indent="1"/>
    </xf>
    <xf numFmtId="0" fontId="7" fillId="0" borderId="19" xfId="0" applyFont="1" applyBorder="1" applyAlignment="1">
      <alignment wrapText="1" readingOrder="1"/>
    </xf>
    <xf numFmtId="0" fontId="7" fillId="0" borderId="20" xfId="0" applyFont="1" applyBorder="1" applyAlignment="1">
      <alignment wrapText="1" readingOrder="1"/>
    </xf>
    <xf numFmtId="0" fontId="7" fillId="0" borderId="21" xfId="0" applyFont="1" applyBorder="1" applyAlignment="1">
      <alignment wrapText="1" readingOrder="1"/>
    </xf>
    <xf numFmtId="0" fontId="7" fillId="0" borderId="22" xfId="0" applyFont="1" applyBorder="1" applyAlignment="1">
      <alignment wrapText="1" readingOrder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5" fillId="2" borderId="0" xfId="0" applyFont="1" applyFill="1"/>
    <xf numFmtId="44" fontId="0" fillId="2" borderId="0" xfId="9" applyFont="1" applyFill="1"/>
    <xf numFmtId="9" fontId="0" fillId="2" borderId="0" xfId="0" applyNumberForma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9" fontId="0" fillId="2" borderId="0" xfId="0" applyNumberFormat="1" applyFill="1" applyAlignment="1">
      <alignment horizontal="center"/>
    </xf>
    <xf numFmtId="9" fontId="16" fillId="3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10" fontId="16" fillId="3" borderId="0" xfId="0" applyNumberFormat="1" applyFont="1" applyFill="1" applyAlignment="1">
      <alignment horizontal="center"/>
    </xf>
    <xf numFmtId="44" fontId="0" fillId="2" borderId="0" xfId="9" applyFont="1" applyFill="1" applyAlignment="1">
      <alignment horizontal="center"/>
    </xf>
    <xf numFmtId="9" fontId="0" fillId="2" borderId="0" xfId="10" applyFont="1" applyFill="1" applyAlignment="1">
      <alignment horizontal="center"/>
    </xf>
    <xf numFmtId="44" fontId="0" fillId="2" borderId="0" xfId="0" applyNumberFormat="1" applyFill="1"/>
    <xf numFmtId="44" fontId="13" fillId="2" borderId="0" xfId="0" applyNumberFormat="1" applyFont="1" applyFill="1"/>
    <xf numFmtId="44" fontId="13" fillId="3" borderId="0" xfId="0" applyNumberFormat="1" applyFont="1" applyFill="1"/>
    <xf numFmtId="9" fontId="13" fillId="3" borderId="0" xfId="10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9" applyFont="1"/>
    <xf numFmtId="44" fontId="0" fillId="0" borderId="0" xfId="0" applyNumberFormat="1"/>
    <xf numFmtId="44" fontId="0" fillId="3" borderId="0" xfId="9" applyFont="1" applyFill="1"/>
    <xf numFmtId="0" fontId="8" fillId="0" borderId="23" xfId="0" applyFont="1" applyBorder="1"/>
    <xf numFmtId="165" fontId="7" fillId="0" borderId="24" xfId="0" applyNumberFormat="1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left" readingOrder="1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0" fillId="0" borderId="0" xfId="37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/>
    </xf>
    <xf numFmtId="44" fontId="0" fillId="5" borderId="0" xfId="0" applyNumberFormat="1" applyFill="1" applyAlignment="1">
      <alignment horizontal="center"/>
    </xf>
    <xf numFmtId="44" fontId="0" fillId="5" borderId="0" xfId="9" applyFont="1" applyFill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0" fillId="6" borderId="0" xfId="0" applyFill="1"/>
    <xf numFmtId="44" fontId="0" fillId="6" borderId="0" xfId="0" applyNumberFormat="1" applyFill="1"/>
    <xf numFmtId="0" fontId="8" fillId="0" borderId="25" xfId="0" applyFont="1" applyBorder="1"/>
    <xf numFmtId="165" fontId="7" fillId="0" borderId="13" xfId="0" applyNumberFormat="1" applyFont="1" applyBorder="1" applyAlignment="1">
      <alignment horizontal="center" vertical="center" wrapText="1" readingOrder="1"/>
    </xf>
    <xf numFmtId="165" fontId="8" fillId="0" borderId="12" xfId="0" applyNumberFormat="1" applyFont="1" applyBorder="1" applyAlignment="1">
      <alignment horizontal="center" readingOrder="1"/>
    </xf>
    <xf numFmtId="0" fontId="8" fillId="0" borderId="26" xfId="0" applyFont="1" applyBorder="1" applyAlignment="1">
      <alignment horizontal="left" readingOrder="1"/>
    </xf>
    <xf numFmtId="165" fontId="8" fillId="0" borderId="27" xfId="0" applyNumberFormat="1" applyFont="1" applyBorder="1" applyAlignment="1">
      <alignment horizontal="center" readingOrder="1"/>
    </xf>
    <xf numFmtId="0" fontId="8" fillId="0" borderId="27" xfId="0" applyFont="1" applyBorder="1" applyAlignment="1">
      <alignment horizontal="center" readingOrder="1"/>
    </xf>
    <xf numFmtId="0" fontId="8" fillId="0" borderId="28" xfId="0" applyFont="1" applyBorder="1" applyAlignment="1">
      <alignment horizontal="left" readingOrder="1"/>
    </xf>
    <xf numFmtId="165" fontId="8" fillId="0" borderId="29" xfId="0" applyNumberFormat="1" applyFont="1" applyBorder="1" applyAlignment="1">
      <alignment horizontal="center" readingOrder="1"/>
    </xf>
    <xf numFmtId="0" fontId="8" fillId="0" borderId="29" xfId="0" applyFont="1" applyBorder="1" applyAlignment="1">
      <alignment horizontal="center" readingOrder="1"/>
    </xf>
    <xf numFmtId="0" fontId="18" fillId="0" borderId="0" xfId="52"/>
    <xf numFmtId="0" fontId="9" fillId="0" borderId="0" xfId="52" applyFont="1" applyBorder="1" applyAlignment="1">
      <alignment wrapText="1"/>
    </xf>
    <xf numFmtId="164" fontId="7" fillId="0" borderId="18" xfId="52" applyNumberFormat="1" applyFont="1" applyBorder="1" applyAlignment="1">
      <alignment horizontal="center" vertical="center" wrapText="1" readingOrder="1"/>
    </xf>
    <xf numFmtId="0" fontId="7" fillId="0" borderId="17" xfId="52" applyFont="1" applyBorder="1" applyAlignment="1">
      <alignment wrapText="1" readingOrder="1"/>
    </xf>
    <xf numFmtId="164" fontId="7" fillId="0" borderId="14" xfId="52" applyNumberFormat="1" applyFont="1" applyBorder="1" applyAlignment="1">
      <alignment horizontal="center" vertical="center" wrapText="1" readingOrder="1"/>
    </xf>
    <xf numFmtId="164" fontId="7" fillId="0" borderId="12" xfId="52" applyNumberFormat="1" applyFont="1" applyBorder="1" applyAlignment="1">
      <alignment horizontal="center" vertical="center" wrapText="1" readingOrder="1"/>
    </xf>
    <xf numFmtId="0" fontId="7" fillId="0" borderId="12" xfId="52" applyFont="1" applyBorder="1" applyAlignment="1">
      <alignment horizontal="center" vertical="center" wrapText="1" readingOrder="1"/>
    </xf>
    <xf numFmtId="165" fontId="7" fillId="0" borderId="12" xfId="52" applyNumberFormat="1" applyFont="1" applyBorder="1" applyAlignment="1">
      <alignment horizontal="center" vertical="center" wrapText="1" readingOrder="1"/>
    </xf>
    <xf numFmtId="0" fontId="8" fillId="0" borderId="11" xfId="52" applyFont="1" applyBorder="1" applyAlignment="1">
      <alignment horizontal="left" readingOrder="1"/>
    </xf>
    <xf numFmtId="0" fontId="8" fillId="0" borderId="11" xfId="52" applyFont="1" applyBorder="1"/>
    <xf numFmtId="164" fontId="7" fillId="0" borderId="31" xfId="52" applyNumberFormat="1" applyFont="1" applyBorder="1" applyAlignment="1">
      <alignment horizontal="center" vertical="center" wrapText="1" readingOrder="1"/>
    </xf>
    <xf numFmtId="0" fontId="7" fillId="0" borderId="13" xfId="52" applyFont="1" applyBorder="1" applyAlignment="1">
      <alignment horizontal="center" vertical="center" wrapText="1" readingOrder="1"/>
    </xf>
    <xf numFmtId="165" fontId="7" fillId="0" borderId="13" xfId="52" applyNumberFormat="1" applyFont="1" applyBorder="1" applyAlignment="1">
      <alignment horizontal="center" vertical="center" wrapText="1" readingOrder="1"/>
    </xf>
    <xf numFmtId="0" fontId="8" fillId="0" borderId="25" xfId="52" applyFont="1" applyBorder="1"/>
    <xf numFmtId="0" fontId="7" fillId="0" borderId="10" xfId="52" applyFont="1" applyBorder="1" applyAlignment="1">
      <alignment horizontal="center" vertical="center" wrapText="1" readingOrder="1"/>
    </xf>
    <xf numFmtId="0" fontId="7" fillId="0" borderId="5" xfId="52" applyFont="1" applyBorder="1" applyAlignment="1">
      <alignment horizontal="center" vertical="center" shrinkToFit="1" readingOrder="1"/>
    </xf>
    <xf numFmtId="0" fontId="7" fillId="0" borderId="7" xfId="52" applyFont="1" applyBorder="1" applyAlignment="1">
      <alignment horizontal="center" vertical="center" shrinkToFit="1" readingOrder="1"/>
    </xf>
    <xf numFmtId="0" fontId="7" fillId="0" borderId="7" xfId="52" applyFont="1" applyBorder="1" applyAlignment="1">
      <alignment horizontal="center" vertical="center" wrapText="1" readingOrder="1"/>
    </xf>
    <xf numFmtId="0" fontId="7" fillId="0" borderId="4" xfId="52" applyFont="1" applyBorder="1" applyAlignment="1">
      <alignment horizontal="center" vertical="center" wrapText="1" readingOrder="1"/>
    </xf>
    <xf numFmtId="164" fontId="18" fillId="0" borderId="8" xfId="52" applyNumberFormat="1" applyBorder="1" applyAlignment="1">
      <alignment horizontal="center"/>
    </xf>
    <xf numFmtId="164" fontId="7" fillId="0" borderId="5" xfId="52" applyNumberFormat="1" applyFont="1" applyBorder="1" applyAlignment="1">
      <alignment horizontal="center" vertical="center" wrapText="1" readingOrder="1"/>
    </xf>
    <xf numFmtId="0" fontId="7" fillId="0" borderId="4" xfId="52" applyFont="1" applyBorder="1" applyAlignment="1">
      <alignment vertical="center" wrapText="1" readingOrder="1"/>
    </xf>
    <xf numFmtId="0" fontId="7" fillId="0" borderId="5" xfId="52" applyFont="1" applyBorder="1" applyAlignment="1">
      <alignment horizontal="center" vertical="center" wrapText="1" readingOrder="1"/>
    </xf>
    <xf numFmtId="0" fontId="6" fillId="0" borderId="1" xfId="52" applyFont="1" applyBorder="1" applyAlignment="1">
      <alignment vertical="center" wrapText="1" readingOrder="1"/>
    </xf>
    <xf numFmtId="164" fontId="7" fillId="0" borderId="32" xfId="52" applyNumberFormat="1" applyFont="1" applyBorder="1" applyAlignment="1">
      <alignment horizontal="center" vertical="center" wrapText="1" readingOrder="1"/>
    </xf>
    <xf numFmtId="0" fontId="8" fillId="0" borderId="12" xfId="52" applyFont="1" applyBorder="1" applyAlignment="1">
      <alignment horizontal="center" readingOrder="1"/>
    </xf>
    <xf numFmtId="165" fontId="8" fillId="0" borderId="29" xfId="52" applyNumberFormat="1" applyFont="1" applyBorder="1" applyAlignment="1">
      <alignment horizontal="center" readingOrder="1"/>
    </xf>
    <xf numFmtId="0" fontId="19" fillId="0" borderId="12" xfId="52" applyFont="1" applyBorder="1"/>
    <xf numFmtId="165" fontId="8" fillId="0" borderId="12" xfId="52" applyNumberFormat="1" applyFont="1" applyBorder="1" applyAlignment="1">
      <alignment horizontal="center" readingOrder="1"/>
    </xf>
    <xf numFmtId="0" fontId="7" fillId="0" borderId="33" xfId="52" applyFont="1" applyBorder="1" applyAlignment="1">
      <alignment horizontal="center" vertical="center" wrapText="1" readingOrder="1"/>
    </xf>
    <xf numFmtId="0" fontId="8" fillId="0" borderId="29" xfId="52" applyFont="1" applyBorder="1" applyAlignment="1">
      <alignment horizontal="center" readingOrder="1"/>
    </xf>
    <xf numFmtId="0" fontId="8" fillId="0" borderId="28" xfId="52" applyFont="1" applyBorder="1" applyAlignment="1">
      <alignment horizontal="left" readingOrder="1"/>
    </xf>
    <xf numFmtId="164" fontId="7" fillId="0" borderId="34" xfId="52" applyNumberFormat="1" applyFont="1" applyBorder="1" applyAlignment="1">
      <alignment horizontal="center" vertical="center" wrapText="1" readingOrder="1"/>
    </xf>
    <xf numFmtId="165" fontId="8" fillId="0" borderId="27" xfId="52" applyNumberFormat="1" applyFont="1" applyBorder="1" applyAlignment="1">
      <alignment horizontal="center" readingOrder="1"/>
    </xf>
    <xf numFmtId="0" fontId="7" fillId="0" borderId="22" xfId="52" applyFont="1" applyBorder="1" applyAlignment="1">
      <alignment wrapText="1" readingOrder="1"/>
    </xf>
    <xf numFmtId="0" fontId="7" fillId="0" borderId="21" xfId="52" applyFont="1" applyBorder="1" applyAlignment="1">
      <alignment wrapText="1" readingOrder="1"/>
    </xf>
    <xf numFmtId="0" fontId="7" fillId="0" borderId="20" xfId="52" applyFont="1" applyBorder="1" applyAlignment="1">
      <alignment wrapText="1" readingOrder="1"/>
    </xf>
    <xf numFmtId="0" fontId="7" fillId="0" borderId="19" xfId="52" applyFont="1" applyBorder="1" applyAlignment="1">
      <alignment wrapText="1" readingOrder="1"/>
    </xf>
    <xf numFmtId="0" fontId="7" fillId="0" borderId="30" xfId="0" applyFont="1" applyBorder="1" applyAlignment="1">
      <alignment wrapText="1" readingOrder="1"/>
    </xf>
    <xf numFmtId="0" fontId="1" fillId="0" borderId="0" xfId="0" applyFont="1" applyAlignment="1">
      <alignment horizontal="left" vertical="center" indent="1"/>
    </xf>
    <xf numFmtId="0" fontId="20" fillId="0" borderId="0" xfId="0" applyFont="1"/>
    <xf numFmtId="0" fontId="1" fillId="0" borderId="0" xfId="0" applyFont="1" applyAlignment="1">
      <alignment vertical="center"/>
    </xf>
    <xf numFmtId="0" fontId="21" fillId="0" borderId="0" xfId="0" applyFont="1" applyAlignment="1">
      <alignment horizontal="left" vertical="center" indent="3"/>
    </xf>
    <xf numFmtId="0" fontId="0" fillId="0" borderId="0" xfId="0" applyFont="1" applyAlignment="1">
      <alignment horizontal="left" vertical="center" indent="1"/>
    </xf>
    <xf numFmtId="9" fontId="13" fillId="3" borderId="0" xfId="103" applyFont="1" applyFill="1" applyAlignment="1">
      <alignment horizontal="center"/>
    </xf>
    <xf numFmtId="9" fontId="0" fillId="2" borderId="0" xfId="103" applyFont="1" applyFill="1" applyAlignment="1">
      <alignment horizontal="center"/>
    </xf>
    <xf numFmtId="44" fontId="0" fillId="2" borderId="0" xfId="104" applyFont="1" applyFill="1" applyAlignment="1">
      <alignment horizontal="center"/>
    </xf>
    <xf numFmtId="44" fontId="0" fillId="2" borderId="0" xfId="104" applyFont="1" applyFill="1"/>
    <xf numFmtId="0" fontId="7" fillId="0" borderId="36" xfId="52" applyFont="1" applyBorder="1" applyAlignment="1">
      <alignment wrapText="1" readingOrder="1"/>
    </xf>
    <xf numFmtId="0" fontId="18" fillId="0" borderId="0" xfId="52" applyAlignment="1">
      <alignment horizontal="left" vertical="center"/>
    </xf>
    <xf numFmtId="1" fontId="0" fillId="2" borderId="0" xfId="9" applyNumberFormat="1" applyFont="1" applyFill="1" applyAlignment="1">
      <alignment horizontal="center"/>
    </xf>
    <xf numFmtId="1" fontId="0" fillId="2" borderId="0" xfId="104" applyNumberFormat="1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7" fillId="0" borderId="4" xfId="0" applyFont="1" applyBorder="1" applyAlignment="1">
      <alignment horizontal="left" wrapText="1" readingOrder="1"/>
    </xf>
    <xf numFmtId="0" fontId="7" fillId="0" borderId="7" xfId="0" applyFont="1" applyBorder="1" applyAlignment="1">
      <alignment horizontal="left" wrapText="1" readingOrder="1"/>
    </xf>
    <xf numFmtId="0" fontId="7" fillId="0" borderId="5" xfId="0" applyFont="1" applyBorder="1" applyAlignment="1">
      <alignment horizontal="left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7" fillId="0" borderId="7" xfId="0" applyFont="1" applyBorder="1" applyAlignment="1">
      <alignment horizontal="left" vertical="center" wrapText="1" readingOrder="1"/>
    </xf>
    <xf numFmtId="0" fontId="7" fillId="0" borderId="15" xfId="0" applyFont="1" applyBorder="1" applyAlignment="1">
      <alignment horizontal="center" wrapText="1" readingOrder="1"/>
    </xf>
    <xf numFmtId="0" fontId="7" fillId="0" borderId="16" xfId="0" applyFont="1" applyBorder="1" applyAlignment="1">
      <alignment horizontal="center" wrapText="1" readingOrder="1"/>
    </xf>
    <xf numFmtId="0" fontId="7" fillId="0" borderId="2" xfId="0" applyNumberFormat="1" applyFont="1" applyBorder="1" applyAlignment="1">
      <alignment horizontal="left" vertical="center" wrapText="1" readingOrder="1"/>
    </xf>
    <xf numFmtId="0" fontId="7" fillId="0" borderId="12" xfId="0" applyFont="1" applyBorder="1" applyAlignment="1">
      <alignment horizontal="left" wrapText="1" readingOrder="1"/>
    </xf>
    <xf numFmtId="0" fontId="7" fillId="0" borderId="24" xfId="0" applyFont="1" applyBorder="1" applyAlignment="1">
      <alignment horizontal="left" wrapText="1" readingOrder="1"/>
    </xf>
    <xf numFmtId="0" fontId="7" fillId="0" borderId="30" xfId="0" applyFont="1" applyBorder="1" applyAlignment="1">
      <alignment horizontal="left" wrapText="1" readingOrder="1"/>
    </xf>
    <xf numFmtId="0" fontId="7" fillId="0" borderId="21" xfId="0" applyFont="1" applyBorder="1" applyAlignment="1">
      <alignment horizontal="left" wrapText="1" readingOrder="1"/>
    </xf>
    <xf numFmtId="0" fontId="7" fillId="0" borderId="22" xfId="0" applyFont="1" applyBorder="1" applyAlignment="1">
      <alignment horizontal="left" wrapText="1" readingOrder="1"/>
    </xf>
    <xf numFmtId="0" fontId="7" fillId="0" borderId="4" xfId="52" applyFont="1" applyBorder="1" applyAlignment="1">
      <alignment horizontal="left" wrapText="1" readingOrder="1"/>
    </xf>
    <xf numFmtId="0" fontId="7" fillId="0" borderId="7" xfId="52" applyFont="1" applyBorder="1" applyAlignment="1">
      <alignment horizontal="left" wrapText="1" readingOrder="1"/>
    </xf>
    <xf numFmtId="0" fontId="7" fillId="0" borderId="5" xfId="52" applyFont="1" applyBorder="1" applyAlignment="1">
      <alignment horizontal="left" wrapText="1" readingOrder="1"/>
    </xf>
    <xf numFmtId="0" fontId="7" fillId="0" borderId="2" xfId="52" applyFont="1" applyBorder="1" applyAlignment="1">
      <alignment horizontal="left" vertical="center" wrapText="1" readingOrder="1"/>
    </xf>
    <xf numFmtId="0" fontId="7" fillId="0" borderId="3" xfId="52" applyFont="1" applyBorder="1" applyAlignment="1">
      <alignment horizontal="center" vertical="center" wrapText="1" readingOrder="1"/>
    </xf>
    <xf numFmtId="0" fontId="7" fillId="0" borderId="6" xfId="52" applyFont="1" applyBorder="1" applyAlignment="1">
      <alignment horizontal="center" vertical="center" wrapText="1" readingOrder="1"/>
    </xf>
    <xf numFmtId="0" fontId="7" fillId="0" borderId="9" xfId="52" applyFont="1" applyBorder="1" applyAlignment="1">
      <alignment horizontal="center" vertical="center" wrapText="1" readingOrder="1"/>
    </xf>
    <xf numFmtId="0" fontId="7" fillId="0" borderId="0" xfId="52" applyFont="1" applyBorder="1" applyAlignment="1">
      <alignment horizontal="center" vertical="center" wrapText="1" readingOrder="1"/>
    </xf>
    <xf numFmtId="0" fontId="7" fillId="0" borderId="4" xfId="52" applyFont="1" applyBorder="1" applyAlignment="1">
      <alignment horizontal="left" vertical="center" wrapText="1" readingOrder="1"/>
    </xf>
    <xf numFmtId="0" fontId="7" fillId="0" borderId="7" xfId="52" applyFont="1" applyBorder="1" applyAlignment="1">
      <alignment horizontal="left" vertical="center" wrapText="1" readingOrder="1"/>
    </xf>
    <xf numFmtId="0" fontId="7" fillId="0" borderId="15" xfId="52" applyFont="1" applyBorder="1" applyAlignment="1">
      <alignment horizontal="center" wrapText="1" readingOrder="1"/>
    </xf>
    <xf numFmtId="0" fontId="7" fillId="0" borderId="16" xfId="52" applyFont="1" applyBorder="1" applyAlignment="1">
      <alignment horizontal="center" wrapText="1" readingOrder="1"/>
    </xf>
    <xf numFmtId="0" fontId="7" fillId="0" borderId="12" xfId="52" applyFont="1" applyBorder="1" applyAlignment="1">
      <alignment horizontal="left" wrapText="1" readingOrder="1"/>
    </xf>
    <xf numFmtId="0" fontId="7" fillId="0" borderId="30" xfId="52" applyFont="1" applyBorder="1" applyAlignment="1">
      <alignment horizontal="left" wrapText="1" readingOrder="1"/>
    </xf>
    <xf numFmtId="0" fontId="7" fillId="0" borderId="21" xfId="52" applyFont="1" applyBorder="1" applyAlignment="1">
      <alignment horizontal="left" wrapText="1" readingOrder="1"/>
    </xf>
    <xf numFmtId="0" fontId="7" fillId="0" borderId="22" xfId="52" applyFont="1" applyBorder="1" applyAlignment="1">
      <alignment horizontal="left" wrapText="1" readingOrder="1"/>
    </xf>
    <xf numFmtId="0" fontId="7" fillId="0" borderId="24" xfId="52" applyFont="1" applyBorder="1" applyAlignment="1">
      <alignment horizontal="left" wrapText="1" readingOrder="1"/>
    </xf>
    <xf numFmtId="0" fontId="7" fillId="0" borderId="35" xfId="52" applyFont="1" applyBorder="1" applyAlignment="1">
      <alignment horizontal="left" vertical="center" wrapText="1" readingOrder="1"/>
    </xf>
    <xf numFmtId="0" fontId="7" fillId="0" borderId="19" xfId="52" applyFont="1" applyBorder="1" applyAlignment="1">
      <alignment horizontal="left" vertical="center" wrapText="1" readingOrder="1"/>
    </xf>
    <xf numFmtId="0" fontId="7" fillId="0" borderId="20" xfId="52" applyFont="1" applyBorder="1" applyAlignment="1">
      <alignment horizontal="left" vertical="center" wrapText="1" readingOrder="1"/>
    </xf>
    <xf numFmtId="0" fontId="7" fillId="0" borderId="30" xfId="52" applyFont="1" applyBorder="1" applyAlignment="1">
      <alignment horizontal="left" vertical="center" wrapText="1" readingOrder="1"/>
    </xf>
    <xf numFmtId="0" fontId="7" fillId="0" borderId="21" xfId="52" applyFont="1" applyBorder="1" applyAlignment="1">
      <alignment horizontal="left" vertical="center" wrapText="1" readingOrder="1"/>
    </xf>
    <xf numFmtId="0" fontId="7" fillId="0" borderId="22" xfId="52" applyFont="1" applyBorder="1" applyAlignment="1">
      <alignment horizontal="left" vertical="center" wrapText="1" readingOrder="1"/>
    </xf>
    <xf numFmtId="0" fontId="7" fillId="0" borderId="37" xfId="52" applyFont="1" applyBorder="1" applyAlignment="1">
      <alignment horizontal="left" vertical="center" wrapText="1" readingOrder="1"/>
    </xf>
    <xf numFmtId="0" fontId="7" fillId="0" borderId="38" xfId="52" applyFont="1" applyBorder="1" applyAlignment="1">
      <alignment horizontal="left" vertical="center" wrapText="1" readingOrder="1"/>
    </xf>
    <xf numFmtId="0" fontId="9" fillId="0" borderId="30" xfId="52" applyFont="1" applyBorder="1" applyAlignment="1">
      <alignment horizontal="left" wrapText="1"/>
    </xf>
    <xf numFmtId="0" fontId="9" fillId="0" borderId="21" xfId="52" applyFont="1" applyBorder="1" applyAlignment="1">
      <alignment horizontal="left" wrapText="1"/>
    </xf>
    <xf numFmtId="0" fontId="9" fillId="0" borderId="22" xfId="52" applyFont="1" applyBorder="1" applyAlignment="1">
      <alignment horizontal="left" wrapText="1"/>
    </xf>
  </cellXfs>
  <cellStyles count="147">
    <cellStyle name="Currency" xfId="9" builtinId="4"/>
    <cellStyle name="Currency 2" xfId="10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/>
    <cellStyle name="Normal" xfId="0" builtinId="0"/>
    <cellStyle name="Normal 2" xfId="52"/>
    <cellStyle name="Percent" xfId="10" builtinId="5"/>
    <cellStyle name="Percent 2" xfId="10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01" Type="http://schemas.openxmlformats.org/officeDocument/2006/relationships/sharedStrings" Target="sharedStrings.xml"/><Relationship Id="rId10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theme" Target="theme/theme1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100" Type="http://schemas.openxmlformats.org/officeDocument/2006/relationships/styles" Target="styles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141966</xdr:colOff>
      <xdr:row>0</xdr:row>
      <xdr:rowOff>118533</xdr:rowOff>
    </xdr:from>
    <xdr:to>
      <xdr:col>5</xdr:col>
      <xdr:colOff>1303868</xdr:colOff>
      <xdr:row>2</xdr:row>
      <xdr:rowOff>486122</xdr:rowOff>
    </xdr:to>
    <xdr:pic>
      <xdr:nvPicPr>
        <xdr:cNvPr id="2" name="Picture 1" descr="Biro bir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899" y="118533"/>
          <a:ext cx="1161902" cy="799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143934</xdr:colOff>
      <xdr:row>0</xdr:row>
      <xdr:rowOff>0</xdr:rowOff>
    </xdr:from>
    <xdr:to>
      <xdr:col>5</xdr:col>
      <xdr:colOff>1185334</xdr:colOff>
      <xdr:row>2</xdr:row>
      <xdr:rowOff>798945</xdr:rowOff>
    </xdr:to>
    <xdr:pic>
      <xdr:nvPicPr>
        <xdr:cNvPr id="2" name="Picture 1" descr="Torresmo e mandioca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867" y="0"/>
          <a:ext cx="1041400" cy="1230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177801</xdr:colOff>
      <xdr:row>0</xdr:row>
      <xdr:rowOff>84667</xdr:rowOff>
    </xdr:from>
    <xdr:to>
      <xdr:col>5</xdr:col>
      <xdr:colOff>1253067</xdr:colOff>
      <xdr:row>2</xdr:row>
      <xdr:rowOff>298027</xdr:rowOff>
    </xdr:to>
    <xdr:pic>
      <xdr:nvPicPr>
        <xdr:cNvPr id="3" name="Picture 2" descr="receita-bolinho-arroz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7734" y="84667"/>
          <a:ext cx="1075266" cy="6451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0</xdr:row>
      <xdr:rowOff>33866</xdr:rowOff>
    </xdr:from>
    <xdr:to>
      <xdr:col>5</xdr:col>
      <xdr:colOff>1371601</xdr:colOff>
      <xdr:row>2</xdr:row>
      <xdr:rowOff>477814</xdr:rowOff>
    </xdr:to>
    <xdr:pic>
      <xdr:nvPicPr>
        <xdr:cNvPr id="2" name="Picture 1" descr="Bolinho de feijã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0733" y="33866"/>
          <a:ext cx="1320801" cy="875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0"/>
  <sheetViews>
    <sheetView zoomScale="150" zoomScaleNormal="150" zoomScalePageLayoutView="150" workbookViewId="0">
      <selection activeCell="A22" sqref="A22:XFD22"/>
    </sheetView>
  </sheetViews>
  <sheetFormatPr baseColWidth="10" defaultRowHeight="15" x14ac:dyDescent="0"/>
  <cols>
    <col min="2" max="2" width="26" bestFit="1" customWidth="1"/>
    <col min="4" max="4" width="13.83203125" bestFit="1" customWidth="1"/>
    <col min="5" max="5" width="13.1640625" customWidth="1"/>
    <col min="6" max="6" width="16" customWidth="1"/>
    <col min="7" max="7" width="17.5" customWidth="1"/>
    <col min="8" max="8" width="1.83203125" customWidth="1"/>
    <col min="9" max="9" width="16.6640625" customWidth="1"/>
    <col min="10" max="10" width="14.6640625" customWidth="1"/>
    <col min="11" max="11" width="13.33203125" customWidth="1"/>
    <col min="12" max="12" width="13.5" customWidth="1"/>
    <col min="13" max="13" width="1.83203125" customWidth="1"/>
    <col min="14" max="14" width="14.83203125" bestFit="1" customWidth="1"/>
    <col min="15" max="15" width="12.1640625" bestFit="1" customWidth="1"/>
    <col min="16" max="16" width="14" bestFit="1" customWidth="1"/>
    <col min="17" max="17" width="13" customWidth="1"/>
    <col min="18" max="18" width="16.83203125" customWidth="1"/>
    <col min="19" max="19" width="13.6640625" customWidth="1"/>
  </cols>
  <sheetData>
    <row r="3" spans="2:19">
      <c r="B3" s="30"/>
      <c r="C3" s="31" t="s">
        <v>44</v>
      </c>
      <c r="D3" s="31" t="s">
        <v>45</v>
      </c>
      <c r="E3" s="31" t="s">
        <v>46</v>
      </c>
      <c r="F3" s="32" t="s">
        <v>47</v>
      </c>
      <c r="G3" s="32" t="s">
        <v>48</v>
      </c>
      <c r="H3" s="32"/>
      <c r="I3" s="32" t="s">
        <v>49</v>
      </c>
      <c r="J3" s="32" t="s">
        <v>50</v>
      </c>
      <c r="K3" s="32" t="s">
        <v>51</v>
      </c>
      <c r="L3" s="32" t="s">
        <v>51</v>
      </c>
      <c r="M3" s="33"/>
      <c r="N3" s="34" t="s">
        <v>52</v>
      </c>
      <c r="O3" s="34" t="s">
        <v>48</v>
      </c>
      <c r="P3" s="34" t="s">
        <v>53</v>
      </c>
      <c r="Q3" s="34" t="s">
        <v>50</v>
      </c>
      <c r="R3" s="34" t="s">
        <v>51</v>
      </c>
      <c r="S3" s="34" t="s">
        <v>51</v>
      </c>
    </row>
    <row r="4" spans="2:19">
      <c r="B4" s="35"/>
      <c r="C4" s="36"/>
      <c r="D4" s="31"/>
      <c r="E4" s="31"/>
      <c r="F4" s="37">
        <v>0.1</v>
      </c>
      <c r="G4" s="32"/>
      <c r="H4" s="32"/>
      <c r="I4" s="38">
        <v>2.75E-2</v>
      </c>
      <c r="J4" s="39">
        <v>0.1</v>
      </c>
      <c r="K4" s="31"/>
      <c r="L4" s="31" t="s">
        <v>54</v>
      </c>
      <c r="M4" s="33"/>
      <c r="N4" s="40">
        <v>0.3</v>
      </c>
      <c r="O4" s="41"/>
      <c r="P4" s="42">
        <f>I4</f>
        <v>2.75E-2</v>
      </c>
      <c r="Q4" s="40">
        <f>J4</f>
        <v>0.1</v>
      </c>
      <c r="R4" s="41"/>
      <c r="S4" s="41" t="s">
        <v>54</v>
      </c>
    </row>
    <row r="5" spans="2:19">
      <c r="B5" s="30" t="s">
        <v>192</v>
      </c>
      <c r="C5" s="36"/>
      <c r="D5" s="43"/>
      <c r="E5" s="44"/>
      <c r="F5" s="45"/>
      <c r="G5" s="45"/>
      <c r="H5" s="30"/>
      <c r="I5" s="46"/>
      <c r="J5" s="46"/>
      <c r="K5" s="45"/>
      <c r="L5" s="44"/>
      <c r="N5" s="47"/>
      <c r="O5" s="47"/>
      <c r="P5" s="47"/>
      <c r="Q5" s="47"/>
      <c r="R5" s="47"/>
      <c r="S5" s="48"/>
    </row>
    <row r="6" spans="2:19">
      <c r="B6" s="30" t="s">
        <v>193</v>
      </c>
      <c r="C6" s="36">
        <f>'Parmegiana Bovina'!E3</f>
        <v>9.7394655555555563</v>
      </c>
      <c r="D6" s="43">
        <v>25.9</v>
      </c>
      <c r="E6" s="44">
        <f t="shared" ref="E6" si="0">C6/D6</f>
        <v>0.37604114114114118</v>
      </c>
      <c r="F6" s="45">
        <f t="shared" ref="F6" si="1">D6*$F$4</f>
        <v>2.59</v>
      </c>
      <c r="G6" s="45">
        <f t="shared" ref="G6" si="2">F6+D6</f>
        <v>28.49</v>
      </c>
      <c r="H6" s="30"/>
      <c r="I6" s="46">
        <f t="shared" ref="I6" si="3">G6*$I$4</f>
        <v>0.78347499999999992</v>
      </c>
      <c r="J6" s="46">
        <f t="shared" ref="J6" si="4">G6*$J$4</f>
        <v>2.8490000000000002</v>
      </c>
      <c r="K6" s="45">
        <f t="shared" ref="K6" si="5">D6-C6-I6-J6</f>
        <v>12.528059444444445</v>
      </c>
      <c r="L6" s="44">
        <f t="shared" ref="L6" si="6">K6/D6</f>
        <v>0.48370885885885889</v>
      </c>
      <c r="N6" s="47">
        <f t="shared" ref="N6" si="7">D6-(D6*$N$4)</f>
        <v>18.13</v>
      </c>
      <c r="O6" s="47">
        <f t="shared" ref="O6" si="8">N6+F6</f>
        <v>20.72</v>
      </c>
      <c r="P6" s="47">
        <f t="shared" ref="P6" si="9">O6*$P$4</f>
        <v>0.56979999999999997</v>
      </c>
      <c r="Q6" s="47">
        <f t="shared" ref="Q6" si="10">O6*$Q$4</f>
        <v>2.0720000000000001</v>
      </c>
      <c r="R6" s="47">
        <f t="shared" ref="R6" si="11">N6-P6-Q6-C6</f>
        <v>5.7487344444444428</v>
      </c>
      <c r="S6" s="48">
        <f t="shared" ref="S6" si="12">R6/N6</f>
        <v>0.31708408408408401</v>
      </c>
    </row>
    <row r="7" spans="2:19">
      <c r="B7" s="30" t="s">
        <v>194</v>
      </c>
      <c r="C7" s="36">
        <f>'Parmegiana Frango'!E3</f>
        <v>9.2429655555555552</v>
      </c>
      <c r="D7" s="43">
        <v>23.9</v>
      </c>
      <c r="E7" s="44">
        <f t="shared" ref="E7:E12" si="13">C7/D7</f>
        <v>0.38673496048349604</v>
      </c>
      <c r="F7" s="45">
        <f t="shared" ref="F7:F12" si="14">D7*$F$4</f>
        <v>2.39</v>
      </c>
      <c r="G7" s="45">
        <f t="shared" ref="G7:G12" si="15">F7+D7</f>
        <v>26.29</v>
      </c>
      <c r="H7" s="30"/>
      <c r="I7" s="46">
        <f t="shared" ref="I7:I12" si="16">G7*$I$4</f>
        <v>0.72297500000000003</v>
      </c>
      <c r="J7" s="46">
        <f t="shared" ref="J7:J12" si="17">G7*$J$4</f>
        <v>2.629</v>
      </c>
      <c r="K7" s="45">
        <f t="shared" ref="K7:K12" si="18">D7-C7-I7-J7</f>
        <v>11.305059444444444</v>
      </c>
      <c r="L7" s="44">
        <f t="shared" ref="L7:L12" si="19">K7/D7</f>
        <v>0.47301503951650398</v>
      </c>
      <c r="N7" s="47">
        <f t="shared" ref="N7:N12" si="20">D7-(D7*$N$4)</f>
        <v>16.73</v>
      </c>
      <c r="O7" s="47">
        <f t="shared" ref="O7:O12" si="21">N7+F7</f>
        <v>19.12</v>
      </c>
      <c r="P7" s="47">
        <f t="shared" ref="P7:P12" si="22">O7*$P$4</f>
        <v>0.52580000000000005</v>
      </c>
      <c r="Q7" s="47">
        <f t="shared" ref="Q7:Q12" si="23">O7*$Q$4</f>
        <v>1.9120000000000001</v>
      </c>
      <c r="R7" s="47">
        <f t="shared" ref="R7:R12" si="24">N7-P7-Q7-C7</f>
        <v>5.0492344444444441</v>
      </c>
      <c r="S7" s="48">
        <f t="shared" ref="S7:S12" si="25">R7/N7</f>
        <v>0.30180719930929134</v>
      </c>
    </row>
    <row r="8" spans="2:19">
      <c r="B8" s="30" t="s">
        <v>195</v>
      </c>
      <c r="C8" s="36">
        <f>'Bife Acebolado'!E3</f>
        <v>10.20295</v>
      </c>
      <c r="D8" s="43">
        <v>22.9</v>
      </c>
      <c r="E8" s="44">
        <f t="shared" si="13"/>
        <v>0.44554366812227075</v>
      </c>
      <c r="F8" s="45">
        <f t="shared" si="14"/>
        <v>2.29</v>
      </c>
      <c r="G8" s="45">
        <f t="shared" si="15"/>
        <v>25.189999999999998</v>
      </c>
      <c r="H8" s="30"/>
      <c r="I8" s="46">
        <f t="shared" si="16"/>
        <v>0.69272499999999992</v>
      </c>
      <c r="J8" s="46">
        <f t="shared" si="17"/>
        <v>2.5190000000000001</v>
      </c>
      <c r="K8" s="45">
        <f t="shared" si="18"/>
        <v>9.4853249999999996</v>
      </c>
      <c r="L8" s="44">
        <f t="shared" si="19"/>
        <v>0.41420633187772926</v>
      </c>
      <c r="N8" s="47">
        <f t="shared" si="20"/>
        <v>16.03</v>
      </c>
      <c r="O8" s="47">
        <f t="shared" si="21"/>
        <v>18.32</v>
      </c>
      <c r="P8" s="47">
        <f t="shared" si="22"/>
        <v>0.50380000000000003</v>
      </c>
      <c r="Q8" s="47">
        <f t="shared" si="23"/>
        <v>1.8320000000000001</v>
      </c>
      <c r="R8" s="47">
        <f t="shared" si="24"/>
        <v>3.4912500000000009</v>
      </c>
      <c r="S8" s="48">
        <f t="shared" si="25"/>
        <v>0.21779475982532756</v>
      </c>
    </row>
    <row r="9" spans="2:19">
      <c r="B9" s="30" t="s">
        <v>161</v>
      </c>
      <c r="C9" s="36">
        <f>'Linguiça acebolada'!E3</f>
        <v>12.364950000000002</v>
      </c>
      <c r="D9" s="43">
        <v>19.899999999999999</v>
      </c>
      <c r="E9" s="44">
        <f t="shared" si="13"/>
        <v>0.62135427135678412</v>
      </c>
      <c r="F9" s="45">
        <f t="shared" si="14"/>
        <v>1.99</v>
      </c>
      <c r="G9" s="45">
        <f t="shared" si="15"/>
        <v>21.889999999999997</v>
      </c>
      <c r="H9" s="30"/>
      <c r="I9" s="46">
        <f t="shared" si="16"/>
        <v>0.60197499999999993</v>
      </c>
      <c r="J9" s="46">
        <f t="shared" si="17"/>
        <v>2.1889999999999996</v>
      </c>
      <c r="K9" s="45">
        <f t="shared" si="18"/>
        <v>4.7440749999999969</v>
      </c>
      <c r="L9" s="44">
        <f t="shared" si="19"/>
        <v>0.23839572864321595</v>
      </c>
      <c r="N9" s="47">
        <f t="shared" si="20"/>
        <v>13.93</v>
      </c>
      <c r="O9" s="47">
        <f t="shared" si="21"/>
        <v>15.92</v>
      </c>
      <c r="P9" s="47">
        <f t="shared" si="22"/>
        <v>0.43780000000000002</v>
      </c>
      <c r="Q9" s="47">
        <f t="shared" si="23"/>
        <v>1.5920000000000001</v>
      </c>
      <c r="R9" s="47">
        <f t="shared" si="24"/>
        <v>-0.46475000000000222</v>
      </c>
      <c r="S9" s="48">
        <f t="shared" si="25"/>
        <v>-3.3363244795405762E-2</v>
      </c>
    </row>
    <row r="10" spans="2:19">
      <c r="B10" s="30" t="s">
        <v>196</v>
      </c>
      <c r="C10" s="36">
        <f>'Bife a role'!E3</f>
        <v>10.458715555555555</v>
      </c>
      <c r="D10" s="43">
        <v>26.9</v>
      </c>
      <c r="E10" s="44">
        <f t="shared" si="13"/>
        <v>0.38879983477901692</v>
      </c>
      <c r="F10" s="45">
        <f t="shared" si="14"/>
        <v>2.69</v>
      </c>
      <c r="G10" s="45">
        <f t="shared" si="15"/>
        <v>29.59</v>
      </c>
      <c r="H10" s="30"/>
      <c r="I10" s="46">
        <f t="shared" si="16"/>
        <v>0.81372500000000003</v>
      </c>
      <c r="J10" s="46">
        <f t="shared" si="17"/>
        <v>2.9590000000000001</v>
      </c>
      <c r="K10" s="45">
        <f t="shared" si="18"/>
        <v>12.668559444444442</v>
      </c>
      <c r="L10" s="44">
        <f t="shared" si="19"/>
        <v>0.47095016522098299</v>
      </c>
      <c r="N10" s="47">
        <f t="shared" si="20"/>
        <v>18.829999999999998</v>
      </c>
      <c r="O10" s="47">
        <f t="shared" si="21"/>
        <v>21.52</v>
      </c>
      <c r="P10" s="47">
        <f t="shared" si="22"/>
        <v>0.59179999999999999</v>
      </c>
      <c r="Q10" s="47">
        <f t="shared" si="23"/>
        <v>2.1520000000000001</v>
      </c>
      <c r="R10" s="47">
        <f t="shared" si="24"/>
        <v>5.627484444444443</v>
      </c>
      <c r="S10" s="48">
        <f t="shared" si="25"/>
        <v>0.29885737888711861</v>
      </c>
    </row>
    <row r="11" spans="2:19">
      <c r="B11" s="30" t="s">
        <v>134</v>
      </c>
      <c r="C11" s="36">
        <f>Almondegas!E3</f>
        <v>3.741791666666666</v>
      </c>
      <c r="D11" s="43">
        <v>16.899999999999999</v>
      </c>
      <c r="E11" s="44">
        <f t="shared" si="13"/>
        <v>0.22140779092702167</v>
      </c>
      <c r="F11" s="45">
        <f t="shared" si="14"/>
        <v>1.69</v>
      </c>
      <c r="G11" s="45">
        <f t="shared" si="15"/>
        <v>18.59</v>
      </c>
      <c r="H11" s="30"/>
      <c r="I11" s="46">
        <f t="shared" si="16"/>
        <v>0.51122500000000004</v>
      </c>
      <c r="J11" s="46">
        <f t="shared" si="17"/>
        <v>1.859</v>
      </c>
      <c r="K11" s="45">
        <f t="shared" si="18"/>
        <v>10.787983333333333</v>
      </c>
      <c r="L11" s="44">
        <f t="shared" si="19"/>
        <v>0.63834220907297834</v>
      </c>
      <c r="N11" s="47">
        <f t="shared" si="20"/>
        <v>11.829999999999998</v>
      </c>
      <c r="O11" s="47">
        <f t="shared" si="21"/>
        <v>13.519999999999998</v>
      </c>
      <c r="P11" s="47">
        <f t="shared" si="22"/>
        <v>0.37179999999999996</v>
      </c>
      <c r="Q11" s="47">
        <f t="shared" si="23"/>
        <v>1.3519999999999999</v>
      </c>
      <c r="R11" s="47">
        <f t="shared" si="24"/>
        <v>6.3644083333333317</v>
      </c>
      <c r="S11" s="48">
        <f t="shared" si="25"/>
        <v>0.53798887010425467</v>
      </c>
    </row>
    <row r="12" spans="2:19">
      <c r="B12" s="30" t="s">
        <v>191</v>
      </c>
      <c r="C12" s="36">
        <f>Fricasse!E3</f>
        <v>6.3174800000000007</v>
      </c>
      <c r="D12" s="43">
        <v>20.9</v>
      </c>
      <c r="E12" s="44">
        <f t="shared" si="13"/>
        <v>0.3022717703349283</v>
      </c>
      <c r="F12" s="45">
        <f t="shared" si="14"/>
        <v>2.09</v>
      </c>
      <c r="G12" s="45">
        <f t="shared" si="15"/>
        <v>22.99</v>
      </c>
      <c r="H12" s="30"/>
      <c r="I12" s="46">
        <f t="shared" si="16"/>
        <v>0.63222499999999993</v>
      </c>
      <c r="J12" s="46">
        <f t="shared" si="17"/>
        <v>2.2989999999999999</v>
      </c>
      <c r="K12" s="45">
        <f t="shared" si="18"/>
        <v>11.651294999999999</v>
      </c>
      <c r="L12" s="44">
        <f t="shared" si="19"/>
        <v>0.55747822966507177</v>
      </c>
      <c r="N12" s="47">
        <f t="shared" si="20"/>
        <v>14.629999999999999</v>
      </c>
      <c r="O12" s="47">
        <f t="shared" si="21"/>
        <v>16.72</v>
      </c>
      <c r="P12" s="47">
        <f t="shared" si="22"/>
        <v>0.45979999999999999</v>
      </c>
      <c r="Q12" s="47">
        <f t="shared" si="23"/>
        <v>1.6719999999999999</v>
      </c>
      <c r="R12" s="47">
        <f t="shared" si="24"/>
        <v>6.1807199999999982</v>
      </c>
      <c r="S12" s="48">
        <f t="shared" si="25"/>
        <v>0.42246889952153099</v>
      </c>
    </row>
    <row r="13" spans="2:19">
      <c r="B13" s="30" t="s">
        <v>124</v>
      </c>
      <c r="C13" s="36">
        <f>'Bife a cavalo'!E3</f>
        <v>10.561245555555557</v>
      </c>
      <c r="D13" s="43">
        <v>24.9</v>
      </c>
      <c r="E13" s="44">
        <f t="shared" ref="E13:E17" si="26">C13/D13</f>
        <v>0.42414640785363683</v>
      </c>
      <c r="F13" s="45">
        <f t="shared" ref="F13:F17" si="27">D13*$F$4</f>
        <v>2.4900000000000002</v>
      </c>
      <c r="G13" s="45">
        <f t="shared" ref="G13:G17" si="28">F13+D13</f>
        <v>27.39</v>
      </c>
      <c r="H13" s="30"/>
      <c r="I13" s="46">
        <f t="shared" ref="I13:I17" si="29">G13*$I$4</f>
        <v>0.75322500000000003</v>
      </c>
      <c r="J13" s="46">
        <f t="shared" ref="J13:J17" si="30">G13*$J$4</f>
        <v>2.7390000000000003</v>
      </c>
      <c r="K13" s="45">
        <f t="shared" ref="K13:K17" si="31">D13-C13-I13-J13</f>
        <v>10.846529444444441</v>
      </c>
      <c r="L13" s="44">
        <f t="shared" ref="L13:L17" si="32">K13/D13</f>
        <v>0.43560359214636313</v>
      </c>
      <c r="N13" s="47">
        <f t="shared" ref="N13:N17" si="33">D13-(D13*$N$4)</f>
        <v>17.43</v>
      </c>
      <c r="O13" s="47">
        <f t="shared" ref="O13:O17" si="34">N13+F13</f>
        <v>19.920000000000002</v>
      </c>
      <c r="P13" s="47">
        <f t="shared" ref="P13:P17" si="35">O13*$P$4</f>
        <v>0.54780000000000006</v>
      </c>
      <c r="Q13" s="47">
        <f t="shared" ref="Q13:Q17" si="36">O13*$Q$4</f>
        <v>1.9920000000000002</v>
      </c>
      <c r="R13" s="47">
        <f t="shared" ref="R13:R17" si="37">N13-P13-Q13-C13</f>
        <v>4.3289544444444434</v>
      </c>
      <c r="S13" s="48">
        <f t="shared" ref="S13:S17" si="38">R13/N13</f>
        <v>0.24836227449480455</v>
      </c>
    </row>
    <row r="14" spans="2:19">
      <c r="B14" s="30" t="s">
        <v>123</v>
      </c>
      <c r="C14" s="36">
        <f>'Estrogonofre Frango'!E3</f>
        <v>10.41431</v>
      </c>
      <c r="D14" s="43">
        <v>19.899999999999999</v>
      </c>
      <c r="E14" s="44">
        <f t="shared" si="26"/>
        <v>0.52333216080402012</v>
      </c>
      <c r="F14" s="45">
        <f t="shared" si="27"/>
        <v>1.99</v>
      </c>
      <c r="G14" s="45">
        <f t="shared" si="28"/>
        <v>21.889999999999997</v>
      </c>
      <c r="H14" s="30"/>
      <c r="I14" s="46">
        <f t="shared" si="29"/>
        <v>0.60197499999999993</v>
      </c>
      <c r="J14" s="46">
        <f t="shared" si="30"/>
        <v>2.1889999999999996</v>
      </c>
      <c r="K14" s="45">
        <f t="shared" si="31"/>
        <v>6.6947149999999986</v>
      </c>
      <c r="L14" s="44">
        <f t="shared" si="32"/>
        <v>0.33641783919597984</v>
      </c>
      <c r="N14" s="47">
        <f t="shared" si="33"/>
        <v>13.93</v>
      </c>
      <c r="O14" s="47">
        <f t="shared" si="34"/>
        <v>15.92</v>
      </c>
      <c r="P14" s="47">
        <f t="shared" si="35"/>
        <v>0.43780000000000002</v>
      </c>
      <c r="Q14" s="47">
        <f t="shared" si="36"/>
        <v>1.5920000000000001</v>
      </c>
      <c r="R14" s="47">
        <f t="shared" si="37"/>
        <v>1.4858899999999995</v>
      </c>
      <c r="S14" s="48">
        <f t="shared" si="38"/>
        <v>0.10666834170854268</v>
      </c>
    </row>
    <row r="15" spans="2:19">
      <c r="B15" s="30" t="s">
        <v>197</v>
      </c>
      <c r="C15" s="36">
        <f>'Filé suíno'!E3</f>
        <v>11.454987500000001</v>
      </c>
      <c r="D15" s="43">
        <v>21.9</v>
      </c>
      <c r="E15" s="44">
        <f t="shared" si="26"/>
        <v>0.52305878995433797</v>
      </c>
      <c r="F15" s="45">
        <f t="shared" si="27"/>
        <v>2.19</v>
      </c>
      <c r="G15" s="45">
        <f t="shared" si="28"/>
        <v>24.09</v>
      </c>
      <c r="H15" s="30"/>
      <c r="I15" s="46">
        <f t="shared" si="29"/>
        <v>0.66247500000000004</v>
      </c>
      <c r="J15" s="46">
        <f t="shared" si="30"/>
        <v>2.4090000000000003</v>
      </c>
      <c r="K15" s="45">
        <f t="shared" si="31"/>
        <v>7.3735374999999959</v>
      </c>
      <c r="L15" s="44">
        <f t="shared" si="32"/>
        <v>0.33669121004566194</v>
      </c>
      <c r="N15" s="47">
        <f t="shared" si="33"/>
        <v>15.329999999999998</v>
      </c>
      <c r="O15" s="47">
        <f t="shared" si="34"/>
        <v>17.52</v>
      </c>
      <c r="P15" s="47">
        <f t="shared" si="35"/>
        <v>0.48180000000000001</v>
      </c>
      <c r="Q15" s="47">
        <f t="shared" si="36"/>
        <v>1.752</v>
      </c>
      <c r="R15" s="47">
        <f t="shared" si="37"/>
        <v>1.6412124999999964</v>
      </c>
      <c r="S15" s="48">
        <f t="shared" si="38"/>
        <v>0.10705887149380278</v>
      </c>
    </row>
    <row r="16" spans="2:19">
      <c r="B16" s="30" t="s">
        <v>198</v>
      </c>
      <c r="C16" s="36">
        <f>'Coxa e sobre'!E3</f>
        <v>8.6452305555555569</v>
      </c>
      <c r="D16" s="43">
        <v>18.899999999999999</v>
      </c>
      <c r="E16" s="44">
        <f t="shared" ref="E16" si="39">C16/D16</f>
        <v>0.45741960611405064</v>
      </c>
      <c r="F16" s="45">
        <f t="shared" ref="F16" si="40">D16*$F$4</f>
        <v>1.89</v>
      </c>
      <c r="G16" s="45">
        <f t="shared" ref="G16" si="41">F16+D16</f>
        <v>20.79</v>
      </c>
      <c r="H16" s="30"/>
      <c r="I16" s="46">
        <f t="shared" ref="I16" si="42">G16*$I$4</f>
        <v>0.57172499999999993</v>
      </c>
      <c r="J16" s="46">
        <f t="shared" ref="J16" si="43">G16*$J$4</f>
        <v>2.0790000000000002</v>
      </c>
      <c r="K16" s="45">
        <f t="shared" ref="K16" si="44">D16-C16-I16-J16</f>
        <v>7.6040444444444404</v>
      </c>
      <c r="L16" s="44">
        <f t="shared" ref="L16" si="45">K16/D16</f>
        <v>0.40233039388594927</v>
      </c>
      <c r="N16" s="47">
        <f t="shared" ref="N16" si="46">D16-(D16*$N$4)</f>
        <v>13.23</v>
      </c>
      <c r="O16" s="47">
        <f t="shared" ref="O16" si="47">N16+F16</f>
        <v>15.120000000000001</v>
      </c>
      <c r="P16" s="47">
        <f t="shared" ref="P16" si="48">O16*$P$4</f>
        <v>0.4158</v>
      </c>
      <c r="Q16" s="47">
        <f t="shared" ref="Q16" si="49">O16*$Q$4</f>
        <v>1.5120000000000002</v>
      </c>
      <c r="R16" s="47">
        <f t="shared" ref="R16" si="50">N16-P16-Q16-C16</f>
        <v>2.6569694444444423</v>
      </c>
      <c r="S16" s="48">
        <f t="shared" ref="S16" si="51">R16/N16</f>
        <v>0.20082913412278475</v>
      </c>
    </row>
    <row r="17" spans="2:19">
      <c r="B17" s="30" t="s">
        <v>106</v>
      </c>
      <c r="C17" s="36">
        <f>Estrogonofre!E3</f>
        <v>10.74531</v>
      </c>
      <c r="D17" s="43">
        <v>21.9</v>
      </c>
      <c r="E17" s="44">
        <f t="shared" si="26"/>
        <v>0.49065342465753425</v>
      </c>
      <c r="F17" s="45">
        <f t="shared" si="27"/>
        <v>2.19</v>
      </c>
      <c r="G17" s="45">
        <f t="shared" si="28"/>
        <v>24.09</v>
      </c>
      <c r="H17" s="30"/>
      <c r="I17" s="46">
        <f t="shared" si="29"/>
        <v>0.66247500000000004</v>
      </c>
      <c r="J17" s="46">
        <f t="shared" si="30"/>
        <v>2.4090000000000003</v>
      </c>
      <c r="K17" s="45">
        <f t="shared" si="31"/>
        <v>8.0832149999999974</v>
      </c>
      <c r="L17" s="44">
        <f t="shared" si="32"/>
        <v>0.36909657534246565</v>
      </c>
      <c r="N17" s="47">
        <f t="shared" si="33"/>
        <v>15.329999999999998</v>
      </c>
      <c r="O17" s="47">
        <f t="shared" si="34"/>
        <v>17.52</v>
      </c>
      <c r="P17" s="47">
        <f t="shared" si="35"/>
        <v>0.48180000000000001</v>
      </c>
      <c r="Q17" s="47">
        <f t="shared" si="36"/>
        <v>1.752</v>
      </c>
      <c r="R17" s="47">
        <f t="shared" si="37"/>
        <v>2.3508899999999979</v>
      </c>
      <c r="S17" s="48">
        <f t="shared" si="38"/>
        <v>0.15335225048923667</v>
      </c>
    </row>
    <row r="18" spans="2:19">
      <c r="B18" s="30" t="s">
        <v>229</v>
      </c>
      <c r="C18" s="36">
        <f>'Salada verde'!E3</f>
        <v>5.3823208333333339</v>
      </c>
      <c r="D18" s="43">
        <v>0</v>
      </c>
      <c r="E18" s="44" t="e">
        <f t="shared" ref="E18:E20" si="52">C18/D18</f>
        <v>#DIV/0!</v>
      </c>
      <c r="F18" s="45">
        <f t="shared" ref="F18:F20" si="53">D18*$F$4</f>
        <v>0</v>
      </c>
      <c r="G18" s="45">
        <f t="shared" ref="G18:G20" si="54">F18+D18</f>
        <v>0</v>
      </c>
      <c r="H18" s="30"/>
      <c r="I18" s="46">
        <f t="shared" ref="I18:I20" si="55">G18*$I$4</f>
        <v>0</v>
      </c>
      <c r="J18" s="46">
        <f t="shared" ref="J18:J20" si="56">G18*$J$4</f>
        <v>0</v>
      </c>
      <c r="K18" s="45">
        <f t="shared" ref="K18:K20" si="57">D18-C18-I18-J18</f>
        <v>-5.3823208333333339</v>
      </c>
      <c r="L18" s="44" t="e">
        <f t="shared" ref="L18:L20" si="58">K18/D18</f>
        <v>#DIV/0!</v>
      </c>
      <c r="N18" s="47">
        <f t="shared" ref="N18:N20" si="59">D18-(D18*$N$4)</f>
        <v>0</v>
      </c>
      <c r="O18" s="47">
        <f t="shared" ref="O18:O20" si="60">N18+F18</f>
        <v>0</v>
      </c>
      <c r="P18" s="47">
        <f t="shared" ref="P18:P20" si="61">O18*$P$4</f>
        <v>0</v>
      </c>
      <c r="Q18" s="47">
        <f t="shared" ref="Q18:Q20" si="62">O18*$Q$4</f>
        <v>0</v>
      </c>
      <c r="R18" s="47">
        <f t="shared" ref="R18:R20" si="63">N18-P18-Q18-C18</f>
        <v>-5.3823208333333339</v>
      </c>
      <c r="S18" s="48" t="e">
        <f t="shared" ref="S18:S20" si="64">R18/N18</f>
        <v>#DIV/0!</v>
      </c>
    </row>
    <row r="19" spans="2:19">
      <c r="B19" s="30" t="s">
        <v>232</v>
      </c>
      <c r="C19" s="36">
        <f>'Salada campanha'!E3</f>
        <v>8.6131541666666678</v>
      </c>
      <c r="D19" s="43">
        <v>0</v>
      </c>
      <c r="E19" s="44" t="e">
        <f t="shared" si="52"/>
        <v>#DIV/0!</v>
      </c>
      <c r="F19" s="45">
        <f t="shared" si="53"/>
        <v>0</v>
      </c>
      <c r="G19" s="45">
        <f t="shared" si="54"/>
        <v>0</v>
      </c>
      <c r="H19" s="30"/>
      <c r="I19" s="46">
        <f t="shared" si="55"/>
        <v>0</v>
      </c>
      <c r="J19" s="46">
        <f t="shared" si="56"/>
        <v>0</v>
      </c>
      <c r="K19" s="45">
        <f t="shared" si="57"/>
        <v>-8.6131541666666678</v>
      </c>
      <c r="L19" s="44" t="e">
        <f t="shared" si="58"/>
        <v>#DIV/0!</v>
      </c>
      <c r="N19" s="47">
        <f t="shared" si="59"/>
        <v>0</v>
      </c>
      <c r="O19" s="47">
        <f t="shared" si="60"/>
        <v>0</v>
      </c>
      <c r="P19" s="47">
        <f t="shared" si="61"/>
        <v>0</v>
      </c>
      <c r="Q19" s="47">
        <f t="shared" si="62"/>
        <v>0</v>
      </c>
      <c r="R19" s="47">
        <f t="shared" si="63"/>
        <v>-8.6131541666666678</v>
      </c>
      <c r="S19" s="48" t="e">
        <f t="shared" si="64"/>
        <v>#DIV/0!</v>
      </c>
    </row>
    <row r="20" spans="2:19">
      <c r="B20" s="35" t="s">
        <v>226</v>
      </c>
      <c r="C20" s="36">
        <f>Feijoada!E3</f>
        <v>9.4889687500000015</v>
      </c>
      <c r="D20" s="43">
        <v>48.9</v>
      </c>
      <c r="E20" s="44">
        <f t="shared" si="52"/>
        <v>0.19404844069529656</v>
      </c>
      <c r="F20" s="45">
        <f t="shared" si="53"/>
        <v>4.8900000000000006</v>
      </c>
      <c r="G20" s="45">
        <f t="shared" si="54"/>
        <v>53.79</v>
      </c>
      <c r="H20" s="30"/>
      <c r="I20" s="46">
        <f t="shared" si="55"/>
        <v>1.479225</v>
      </c>
      <c r="J20" s="46">
        <f t="shared" si="56"/>
        <v>5.3790000000000004</v>
      </c>
      <c r="K20" s="45">
        <f t="shared" si="57"/>
        <v>32.552806249999996</v>
      </c>
      <c r="L20" s="44">
        <f t="shared" si="58"/>
        <v>0.66570155930470343</v>
      </c>
      <c r="N20" s="47">
        <f t="shared" si="59"/>
        <v>34.230000000000004</v>
      </c>
      <c r="O20" s="47">
        <f t="shared" si="60"/>
        <v>39.120000000000005</v>
      </c>
      <c r="P20" s="47">
        <f t="shared" si="61"/>
        <v>1.0758000000000001</v>
      </c>
      <c r="Q20" s="47">
        <f t="shared" si="62"/>
        <v>3.9120000000000008</v>
      </c>
      <c r="R20" s="47">
        <f t="shared" si="63"/>
        <v>19.753231250000002</v>
      </c>
      <c r="S20" s="48">
        <f t="shared" si="64"/>
        <v>0.5770736561495764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2"/>
  <sheetViews>
    <sheetView topLeftCell="A1174" zoomScale="150" zoomScaleNormal="150" zoomScalePageLayoutView="150" workbookViewId="0">
      <selection sqref="A1:XFD1173"/>
    </sheetView>
  </sheetViews>
  <sheetFormatPr baseColWidth="10" defaultRowHeight="15" x14ac:dyDescent="0"/>
  <cols>
    <col min="1" max="1" width="32.5" customWidth="1"/>
    <col min="2" max="2" width="10.83203125" customWidth="1"/>
    <col min="4" max="4" width="12.6640625" bestFit="1" customWidth="1"/>
  </cols>
  <sheetData>
    <row r="1" spans="1:4" hidden="1">
      <c r="A1" t="str">
        <f>'Mexido da casa'!A5</f>
        <v>Arroz branco</v>
      </c>
      <c r="B1">
        <f>'Mexido da casa'!B5</f>
        <v>1</v>
      </c>
      <c r="C1" t="str">
        <f>'Mexido da casa'!C5</f>
        <v>UND</v>
      </c>
      <c r="D1" t="str">
        <f>'Mexido da casa'!D5</f>
        <v>UND</v>
      </c>
    </row>
    <row r="2" spans="1:4" hidden="1">
      <c r="A2" t="str">
        <f>'Mexido da casa'!A6</f>
        <v>Patinho</v>
      </c>
      <c r="B2">
        <f>'Mexido da casa'!B6</f>
        <v>0.1</v>
      </c>
      <c r="C2" t="str">
        <f>'Mexido da casa'!C6</f>
        <v>KG</v>
      </c>
      <c r="D2" t="str">
        <f>'Mexido da casa'!D6</f>
        <v>KG</v>
      </c>
    </row>
    <row r="3" spans="1:4" hidden="1">
      <c r="A3" t="str">
        <f>'Mexido da casa'!A7</f>
        <v>Ovo</v>
      </c>
      <c r="B3">
        <f>'Mexido da casa'!B7</f>
        <v>1</v>
      </c>
      <c r="C3" t="str">
        <f>'Mexido da casa'!C7</f>
        <v>UND</v>
      </c>
      <c r="D3" t="str">
        <f>'Mexido da casa'!D7</f>
        <v>UND</v>
      </c>
    </row>
    <row r="4" spans="1:4" hidden="1">
      <c r="A4" t="str">
        <f>'Mexido da casa'!A8</f>
        <v>Feijão carioca</v>
      </c>
      <c r="B4">
        <f>'Mexido da casa'!B8</f>
        <v>0.5</v>
      </c>
      <c r="C4" t="str">
        <f>'Mexido da casa'!C8</f>
        <v>UND</v>
      </c>
      <c r="D4" t="str">
        <f>'Mexido da casa'!D8</f>
        <v>UND</v>
      </c>
    </row>
    <row r="5" spans="1:4" hidden="1">
      <c r="A5" t="str">
        <f>'Mexido da casa'!A9</f>
        <v>Queijo minas</v>
      </c>
      <c r="B5">
        <f>'Mexido da casa'!B9</f>
        <v>0.05</v>
      </c>
      <c r="C5" t="str">
        <f>'Mexido da casa'!C9</f>
        <v>KG</v>
      </c>
      <c r="D5" t="str">
        <f>'Mexido da casa'!D9</f>
        <v>KG</v>
      </c>
    </row>
    <row r="6" spans="1:4" hidden="1">
      <c r="A6" t="str">
        <f>'Mexido da casa'!A10</f>
        <v>Sal</v>
      </c>
      <c r="B6">
        <f>'Mexido da casa'!B10</f>
        <v>0.01</v>
      </c>
      <c r="C6" t="str">
        <f>'Mexido da casa'!C10</f>
        <v>KG</v>
      </c>
      <c r="D6" t="str">
        <f>'Mexido da casa'!D10</f>
        <v>KG</v>
      </c>
    </row>
    <row r="7" spans="1:4" hidden="1">
      <c r="A7" t="str">
        <f>'Mexido da casa'!A11</f>
        <v>Pimenta do reino</v>
      </c>
      <c r="B7">
        <f>'Mexido da casa'!B11</f>
        <v>5.0000000000000001E-3</v>
      </c>
      <c r="C7" t="str">
        <f>'Mexido da casa'!C11</f>
        <v>KG</v>
      </c>
      <c r="D7" t="str">
        <f>'Mexido da casa'!D11</f>
        <v>KG</v>
      </c>
    </row>
    <row r="8" spans="1:4" hidden="1">
      <c r="A8" t="str">
        <f>'Mexido da casa'!A12</f>
        <v>Óleo</v>
      </c>
      <c r="B8">
        <f>'Mexido da casa'!B12</f>
        <v>0.04</v>
      </c>
      <c r="C8" t="str">
        <f>'Mexido da casa'!C12</f>
        <v>LT</v>
      </c>
      <c r="D8" t="str">
        <f>'Mexido da casa'!D12</f>
        <v>LT</v>
      </c>
    </row>
    <row r="9" spans="1:4" hidden="1">
      <c r="A9" t="str">
        <f>'Mexido da casa'!A13</f>
        <v>Cebola</v>
      </c>
      <c r="B9">
        <f>'Mexido da casa'!B13</f>
        <v>0.05</v>
      </c>
      <c r="C9" t="str">
        <f>'Mexido da casa'!C13</f>
        <v>KG</v>
      </c>
      <c r="D9" t="str">
        <f>'Mexido da casa'!D13</f>
        <v>KG</v>
      </c>
    </row>
    <row r="10" spans="1:4" hidden="1">
      <c r="A10" t="str">
        <f>'Mexido da casa'!A14</f>
        <v>Dente de alho</v>
      </c>
      <c r="B10">
        <f>'Mexido da casa'!B14</f>
        <v>1</v>
      </c>
      <c r="C10" t="str">
        <f>'Mexido da casa'!C14</f>
        <v>UND</v>
      </c>
      <c r="D10" t="str">
        <f>'Mexido da casa'!D14</f>
        <v>UND</v>
      </c>
    </row>
    <row r="11" spans="1:4" hidden="1">
      <c r="A11" t="str">
        <f>'Mexido da casa'!A15</f>
        <v>Cheiro verde</v>
      </c>
      <c r="B11">
        <f>'Mexido da casa'!B15</f>
        <v>0.15</v>
      </c>
      <c r="C11" t="str">
        <f>'Mexido da casa'!C15</f>
        <v>UND</v>
      </c>
      <c r="D11" t="str">
        <f>'Mexido da casa'!D15</f>
        <v>UND</v>
      </c>
    </row>
    <row r="12" spans="1:4" hidden="1">
      <c r="A12">
        <f>'Mexido da casa'!A16</f>
        <v>0</v>
      </c>
      <c r="B12">
        <f>'Mexido da casa'!B16</f>
        <v>0</v>
      </c>
      <c r="C12">
        <f>'Mexido da casa'!C16</f>
        <v>0</v>
      </c>
      <c r="D12">
        <f>'Mexido da casa'!D16</f>
        <v>0</v>
      </c>
    </row>
    <row r="13" spans="1:4" hidden="1">
      <c r="A13">
        <f>'Mexido da casa'!A17</f>
        <v>0</v>
      </c>
      <c r="B13">
        <f>'Mexido da casa'!B17</f>
        <v>0</v>
      </c>
      <c r="C13">
        <f>'Mexido da casa'!C17</f>
        <v>0</v>
      </c>
      <c r="D13">
        <f>'Mexido da casa'!D17</f>
        <v>0</v>
      </c>
    </row>
    <row r="14" spans="1:4" hidden="1">
      <c r="A14" t="str">
        <f>'Mexido metido'!A5</f>
        <v>Arroz branco</v>
      </c>
      <c r="B14">
        <f>'Mexido metido'!B5</f>
        <v>1</v>
      </c>
      <c r="C14" t="str">
        <f>'Mexido metido'!C5</f>
        <v>UND</v>
      </c>
      <c r="D14" t="str">
        <f>'Mexido metido'!D5</f>
        <v>UND</v>
      </c>
    </row>
    <row r="15" spans="1:4" hidden="1">
      <c r="A15" t="str">
        <f>'Mexido metido'!A6</f>
        <v>Patinho</v>
      </c>
      <c r="B15">
        <f>'Mexido metido'!B6</f>
        <v>0.05</v>
      </c>
      <c r="C15" t="str">
        <f>'Mexido metido'!C6</f>
        <v>KG</v>
      </c>
      <c r="D15" t="str">
        <f>'Mexido metido'!D6</f>
        <v>KG</v>
      </c>
    </row>
    <row r="16" spans="1:4" hidden="1">
      <c r="A16" t="str">
        <f>'Mexido metido'!A7</f>
        <v>Ovo</v>
      </c>
      <c r="B16">
        <f>'Mexido metido'!B7</f>
        <v>1</v>
      </c>
      <c r="C16" t="str">
        <f>'Mexido metido'!C7</f>
        <v>UND</v>
      </c>
      <c r="D16" t="str">
        <f>'Mexido metido'!D7</f>
        <v>UND</v>
      </c>
    </row>
    <row r="17" spans="1:4" hidden="1">
      <c r="A17" t="str">
        <f>'Mexido metido'!A8</f>
        <v>Feijão carioca</v>
      </c>
      <c r="B17">
        <f>'Mexido metido'!B8</f>
        <v>0.5</v>
      </c>
      <c r="C17" t="str">
        <f>'Mexido metido'!C8</f>
        <v>UND</v>
      </c>
      <c r="D17" t="str">
        <f>'Mexido metido'!D8</f>
        <v>UND</v>
      </c>
    </row>
    <row r="18" spans="1:4" hidden="1">
      <c r="A18" t="str">
        <f>'Mexido metido'!A9</f>
        <v>Queijo minas</v>
      </c>
      <c r="B18">
        <f>'Mexido metido'!B9</f>
        <v>0.05</v>
      </c>
      <c r="C18" t="str">
        <f>'Mexido metido'!C9</f>
        <v>KG</v>
      </c>
      <c r="D18" t="str">
        <f>'Mexido metido'!D9</f>
        <v>KG</v>
      </c>
    </row>
    <row r="19" spans="1:4" hidden="1">
      <c r="A19" t="str">
        <f>'Mexido metido'!A10</f>
        <v>Sal</v>
      </c>
      <c r="B19">
        <f>'Mexido metido'!B10</f>
        <v>0.01</v>
      </c>
      <c r="C19" t="str">
        <f>'Mexido metido'!C10</f>
        <v>KG</v>
      </c>
      <c r="D19" t="str">
        <f>'Mexido metido'!D10</f>
        <v>KG</v>
      </c>
    </row>
    <row r="20" spans="1:4" hidden="1">
      <c r="A20" t="str">
        <f>'Mexido metido'!A11</f>
        <v>Pimenta do reino</v>
      </c>
      <c r="B20">
        <f>'Mexido metido'!B11</f>
        <v>5.0000000000000001E-3</v>
      </c>
      <c r="C20" t="str">
        <f>'Mexido metido'!C11</f>
        <v>KG</v>
      </c>
      <c r="D20" t="str">
        <f>'Mexido metido'!D11</f>
        <v>KG</v>
      </c>
    </row>
    <row r="21" spans="1:4" hidden="1">
      <c r="A21" t="str">
        <f>'Mexido metido'!A12</f>
        <v>Brocolis</v>
      </c>
      <c r="B21">
        <f>'Mexido metido'!B12</f>
        <v>0.08</v>
      </c>
      <c r="C21" t="str">
        <f>'Mexido metido'!C12</f>
        <v>KG</v>
      </c>
      <c r="D21" t="str">
        <f>'Mexido metido'!D12</f>
        <v>KG</v>
      </c>
    </row>
    <row r="22" spans="1:4" hidden="1">
      <c r="A22" t="str">
        <f>'Mexido metido'!A13</f>
        <v>Torresmo</v>
      </c>
      <c r="B22">
        <f>'Mexido metido'!B13</f>
        <v>0.05</v>
      </c>
      <c r="C22" t="str">
        <f>'Mexido metido'!C13</f>
        <v>KG</v>
      </c>
      <c r="D22" t="str">
        <f>'Mexido metido'!D13</f>
        <v>KG</v>
      </c>
    </row>
    <row r="23" spans="1:4" hidden="1">
      <c r="A23" t="str">
        <f>'Mexido metido'!A14</f>
        <v>Peito de frango</v>
      </c>
      <c r="B23">
        <f>'Mexido metido'!B14</f>
        <v>0.05</v>
      </c>
      <c r="C23" t="str">
        <f>'Mexido metido'!C14</f>
        <v>KG</v>
      </c>
      <c r="D23" t="str">
        <f>'Mexido metido'!D14</f>
        <v>KG</v>
      </c>
    </row>
    <row r="24" spans="1:4" hidden="1">
      <c r="A24" t="str">
        <f>'Mexido metido'!A15</f>
        <v>Couve</v>
      </c>
      <c r="B24">
        <f>'Mexido metido'!B15</f>
        <v>0.5</v>
      </c>
      <c r="C24" t="str">
        <f>'Mexido metido'!C15</f>
        <v>UND</v>
      </c>
      <c r="D24" t="str">
        <f>'Mexido metido'!D15</f>
        <v>UND</v>
      </c>
    </row>
    <row r="25" spans="1:4" hidden="1">
      <c r="A25" t="str">
        <f>'Mexido metido'!A16</f>
        <v>Óleo</v>
      </c>
      <c r="B25">
        <f>'Mexido metido'!B16</f>
        <v>0.04</v>
      </c>
      <c r="C25" t="str">
        <f>'Mexido metido'!C16</f>
        <v>LT</v>
      </c>
      <c r="D25" t="str">
        <f>'Mexido metido'!D16</f>
        <v>LT</v>
      </c>
    </row>
    <row r="26" spans="1:4" hidden="1">
      <c r="A26" t="str">
        <f>'Mexido metido'!A17</f>
        <v>Chip's de banana verde</v>
      </c>
      <c r="B26">
        <f>'Mexido metido'!B17</f>
        <v>0.5</v>
      </c>
      <c r="C26" t="str">
        <f>'Mexido metido'!C17</f>
        <v>UND</v>
      </c>
      <c r="D26" t="str">
        <f>'Mexido metido'!D17</f>
        <v>UND</v>
      </c>
    </row>
    <row r="27" spans="1:4" hidden="1">
      <c r="A27">
        <f>'Mexido metido'!A18</f>
        <v>0</v>
      </c>
      <c r="B27">
        <f>'Mexido metido'!B18</f>
        <v>0</v>
      </c>
      <c r="C27">
        <f>'Mexido metido'!C18</f>
        <v>0</v>
      </c>
      <c r="D27">
        <f>'Mexido metido'!D18</f>
        <v>0</v>
      </c>
    </row>
    <row r="28" spans="1:4" hidden="1">
      <c r="A28" t="str">
        <f>Carreteiro!A5</f>
        <v>Arroz branco</v>
      </c>
      <c r="B28">
        <f>Carreteiro!B5</f>
        <v>1</v>
      </c>
      <c r="C28" t="str">
        <f>Carreteiro!C5</f>
        <v>UND</v>
      </c>
      <c r="D28" t="str">
        <f>Carreteiro!D5</f>
        <v>UND</v>
      </c>
    </row>
    <row r="29" spans="1:4" hidden="1">
      <c r="A29" t="str">
        <f>Carreteiro!A6</f>
        <v>Cebola</v>
      </c>
      <c r="B29">
        <f>Carreteiro!B6</f>
        <v>0.05</v>
      </c>
      <c r="C29" t="str">
        <f>Carreteiro!C6</f>
        <v>KG</v>
      </c>
      <c r="D29" t="str">
        <f>Carreteiro!D6</f>
        <v>KG</v>
      </c>
    </row>
    <row r="30" spans="1:4" hidden="1">
      <c r="A30" t="str">
        <f>Carreteiro!A7</f>
        <v>Dente de alho</v>
      </c>
      <c r="B30">
        <f>Carreteiro!B7</f>
        <v>2</v>
      </c>
      <c r="C30" t="str">
        <f>Carreteiro!C7</f>
        <v>UND</v>
      </c>
      <c r="D30" t="str">
        <f>Carreteiro!D7</f>
        <v>UND</v>
      </c>
    </row>
    <row r="31" spans="1:4" hidden="1">
      <c r="A31" t="str">
        <f>Carreteiro!A8</f>
        <v>Carne seca</v>
      </c>
      <c r="B31">
        <f>Carreteiro!B8</f>
        <v>0.1</v>
      </c>
      <c r="C31" t="str">
        <f>Carreteiro!C8</f>
        <v>KG</v>
      </c>
      <c r="D31" t="str">
        <f>Carreteiro!D8</f>
        <v>KG</v>
      </c>
    </row>
    <row r="32" spans="1:4" hidden="1">
      <c r="A32" t="str">
        <f>Carreteiro!A9</f>
        <v>Pimenta do reino</v>
      </c>
      <c r="B32">
        <f>Carreteiro!B9</f>
        <v>5.0000000000000001E-3</v>
      </c>
      <c r="C32" t="str">
        <f>Carreteiro!C9</f>
        <v>KG</v>
      </c>
      <c r="D32" t="str">
        <f>Carreteiro!D9</f>
        <v>KG</v>
      </c>
    </row>
    <row r="33" spans="1:4" hidden="1">
      <c r="A33" t="str">
        <f>Carreteiro!A10</f>
        <v>Cheiro verde</v>
      </c>
      <c r="B33">
        <f>Carreteiro!B10</f>
        <v>0.15</v>
      </c>
      <c r="C33" t="str">
        <f>Carreteiro!C10</f>
        <v>MÇ</v>
      </c>
      <c r="D33" t="str">
        <f>Carreteiro!D10</f>
        <v>MÇ</v>
      </c>
    </row>
    <row r="34" spans="1:4" hidden="1">
      <c r="A34" t="str">
        <f>Carreteiro!A11</f>
        <v>Sal</v>
      </c>
      <c r="B34">
        <f>Carreteiro!B11</f>
        <v>0.01</v>
      </c>
      <c r="C34" t="str">
        <f>Carreteiro!C11</f>
        <v>KG</v>
      </c>
      <c r="D34" t="str">
        <f>Carreteiro!D11</f>
        <v>KG</v>
      </c>
    </row>
    <row r="35" spans="1:4" hidden="1">
      <c r="A35" t="str">
        <f>Carreteiro!A12</f>
        <v>Óleo</v>
      </c>
      <c r="B35">
        <f>Carreteiro!B12</f>
        <v>0</v>
      </c>
      <c r="C35">
        <f>Carreteiro!C12</f>
        <v>0</v>
      </c>
      <c r="D35">
        <f>Carreteiro!D12</f>
        <v>0</v>
      </c>
    </row>
    <row r="36" spans="1:4" hidden="1">
      <c r="A36">
        <f>Carreteiro!A13</f>
        <v>0</v>
      </c>
      <c r="B36">
        <f>Carreteiro!B13</f>
        <v>0</v>
      </c>
      <c r="C36">
        <f>Carreteiro!C13</f>
        <v>0</v>
      </c>
      <c r="D36">
        <f>Carreteiro!D13</f>
        <v>0</v>
      </c>
    </row>
    <row r="37" spans="1:4" hidden="1">
      <c r="A37">
        <f>Carreteiro!A14</f>
        <v>0</v>
      </c>
      <c r="B37">
        <f>Carreteiro!B14</f>
        <v>0</v>
      </c>
      <c r="C37">
        <f>Carreteiro!C14</f>
        <v>0</v>
      </c>
      <c r="D37">
        <f>Carreteiro!D14</f>
        <v>0</v>
      </c>
    </row>
    <row r="38" spans="1:4" hidden="1">
      <c r="A38">
        <f>Carreteiro!A15</f>
        <v>0</v>
      </c>
      <c r="B38">
        <f>Carreteiro!B15</f>
        <v>0</v>
      </c>
      <c r="C38">
        <f>Carreteiro!C15</f>
        <v>0</v>
      </c>
      <c r="D38">
        <f>Carreteiro!D15</f>
        <v>0</v>
      </c>
    </row>
    <row r="39" spans="1:4" hidden="1">
      <c r="A39">
        <f>Carreteiro!A16</f>
        <v>0</v>
      </c>
      <c r="B39">
        <f>Carreteiro!B16</f>
        <v>0</v>
      </c>
      <c r="C39">
        <f>Carreteiro!C16</f>
        <v>0</v>
      </c>
      <c r="D39">
        <f>Carreteiro!D16</f>
        <v>0</v>
      </c>
    </row>
    <row r="40" spans="1:4" hidden="1">
      <c r="A40">
        <f>Carreteiro!A17</f>
        <v>0</v>
      </c>
      <c r="B40">
        <f>Carreteiro!B17</f>
        <v>0</v>
      </c>
      <c r="C40">
        <f>Carreteiro!C17</f>
        <v>0</v>
      </c>
      <c r="D40">
        <f>Carreteiro!D17</f>
        <v>0</v>
      </c>
    </row>
    <row r="41" spans="1:4" hidden="1">
      <c r="A41" t="str">
        <f>Torresmo!A5</f>
        <v>Torresmo</v>
      </c>
      <c r="B41">
        <f>Torresmo!B5</f>
        <v>1</v>
      </c>
      <c r="C41" t="str">
        <f>Torresmo!C5</f>
        <v>KG</v>
      </c>
      <c r="D41" t="str">
        <f>Torresmo!D5</f>
        <v>KG</v>
      </c>
    </row>
    <row r="42" spans="1:4" hidden="1">
      <c r="A42" t="str">
        <f>Torresmo!A6</f>
        <v>Mandioca cozida</v>
      </c>
      <c r="B42">
        <f>Torresmo!B6</f>
        <v>5</v>
      </c>
      <c r="C42" t="str">
        <f>Torresmo!C6</f>
        <v>UND</v>
      </c>
      <c r="D42" t="str">
        <f>Torresmo!D6</f>
        <v>UND</v>
      </c>
    </row>
    <row r="43" spans="1:4" hidden="1">
      <c r="A43" t="str">
        <f>Torresmo!A7</f>
        <v>Tomate</v>
      </c>
      <c r="B43">
        <f>Torresmo!B7</f>
        <v>0.1</v>
      </c>
      <c r="C43" t="str">
        <f>Torresmo!C7</f>
        <v>KG</v>
      </c>
      <c r="D43" t="str">
        <f>Torresmo!D7</f>
        <v>KG</v>
      </c>
    </row>
    <row r="44" spans="1:4" hidden="1">
      <c r="A44" t="str">
        <f>Torresmo!A8</f>
        <v>Cebola</v>
      </c>
      <c r="B44">
        <f>Torresmo!B8</f>
        <v>0.1</v>
      </c>
      <c r="C44" t="str">
        <f>Torresmo!C8</f>
        <v>KG</v>
      </c>
      <c r="D44" t="str">
        <f>Torresmo!D8</f>
        <v>KG</v>
      </c>
    </row>
    <row r="45" spans="1:4" hidden="1">
      <c r="A45" t="str">
        <f>Torresmo!A9</f>
        <v>Sal</v>
      </c>
      <c r="B45">
        <f>Torresmo!B9</f>
        <v>0.02</v>
      </c>
      <c r="C45" t="str">
        <f>Torresmo!C9</f>
        <v>KG</v>
      </c>
      <c r="D45" t="str">
        <f>Torresmo!D9</f>
        <v>KG</v>
      </c>
    </row>
    <row r="46" spans="1:4" hidden="1">
      <c r="A46">
        <f>Torresmo!A10</f>
        <v>0</v>
      </c>
      <c r="B46">
        <f>Torresmo!B10</f>
        <v>0</v>
      </c>
      <c r="C46">
        <f>Torresmo!C10</f>
        <v>0</v>
      </c>
      <c r="D46">
        <f>Torresmo!D10</f>
        <v>0</v>
      </c>
    </row>
    <row r="47" spans="1:4" hidden="1">
      <c r="A47">
        <f>Torresmo!A11</f>
        <v>0</v>
      </c>
      <c r="B47">
        <f>Torresmo!B11</f>
        <v>0</v>
      </c>
      <c r="C47">
        <f>Torresmo!C11</f>
        <v>0</v>
      </c>
      <c r="D47">
        <f>Torresmo!D11</f>
        <v>0</v>
      </c>
    </row>
    <row r="48" spans="1:4" hidden="1">
      <c r="A48">
        <f>Torresmo!A12</f>
        <v>0</v>
      </c>
      <c r="B48">
        <f>Torresmo!B12</f>
        <v>0</v>
      </c>
      <c r="C48">
        <f>Torresmo!C12</f>
        <v>0</v>
      </c>
      <c r="D48">
        <f>Torresmo!D12</f>
        <v>0</v>
      </c>
    </row>
    <row r="49" spans="1:4" hidden="1">
      <c r="A49">
        <f>Torresmo!A13</f>
        <v>0</v>
      </c>
      <c r="B49">
        <f>Torresmo!B13</f>
        <v>0</v>
      </c>
      <c r="C49">
        <f>Torresmo!C13</f>
        <v>0</v>
      </c>
      <c r="D49">
        <f>Torresmo!D13</f>
        <v>0</v>
      </c>
    </row>
    <row r="50" spans="1:4" hidden="1">
      <c r="A50">
        <f>Torresmo!A14</f>
        <v>0</v>
      </c>
      <c r="B50">
        <f>Torresmo!B14</f>
        <v>0</v>
      </c>
      <c r="C50">
        <f>Torresmo!C14</f>
        <v>0</v>
      </c>
      <c r="D50">
        <f>Torresmo!D14</f>
        <v>0</v>
      </c>
    </row>
    <row r="51" spans="1:4" hidden="1">
      <c r="A51">
        <f>Torresmo!A15</f>
        <v>0</v>
      </c>
      <c r="B51">
        <f>Torresmo!B15</f>
        <v>0</v>
      </c>
      <c r="C51">
        <f>Torresmo!C15</f>
        <v>0</v>
      </c>
      <c r="D51">
        <f>Torresmo!D15</f>
        <v>0</v>
      </c>
    </row>
    <row r="52" spans="1:4" hidden="1">
      <c r="A52">
        <f>Torresmo!A16</f>
        <v>0</v>
      </c>
      <c r="B52">
        <f>Torresmo!B16</f>
        <v>0</v>
      </c>
      <c r="C52">
        <f>Torresmo!C16</f>
        <v>0</v>
      </c>
      <c r="D52">
        <f>Torresmo!D16</f>
        <v>0</v>
      </c>
    </row>
    <row r="53" spans="1:4" hidden="1">
      <c r="A53">
        <f>Torresmo!A17</f>
        <v>0</v>
      </c>
      <c r="B53">
        <f>Torresmo!B17</f>
        <v>0</v>
      </c>
      <c r="C53">
        <f>Torresmo!C17</f>
        <v>0</v>
      </c>
      <c r="D53">
        <f>Torresmo!D17</f>
        <v>0</v>
      </c>
    </row>
    <row r="54" spans="1:4" hidden="1">
      <c r="A54" t="str">
        <f>'Bolinho de arroz'!A5</f>
        <v>Arroz branco</v>
      </c>
      <c r="B54">
        <f>'Bolinho de arroz'!B5</f>
        <v>2</v>
      </c>
      <c r="C54" t="str">
        <f>'Bolinho de arroz'!C5</f>
        <v>UND</v>
      </c>
      <c r="D54" t="str">
        <f>'Bolinho de arroz'!D5</f>
        <v>UND</v>
      </c>
    </row>
    <row r="55" spans="1:4" hidden="1">
      <c r="A55" t="str">
        <f>'Bolinho de arroz'!A6</f>
        <v>Mussarela</v>
      </c>
      <c r="B55">
        <f>'Bolinho de arroz'!B6</f>
        <v>0.1</v>
      </c>
      <c r="C55" t="str">
        <f>'Bolinho de arroz'!C6</f>
        <v>KG</v>
      </c>
      <c r="D55" t="str">
        <f>'Bolinho de arroz'!D6</f>
        <v>KG</v>
      </c>
    </row>
    <row r="56" spans="1:4" hidden="1">
      <c r="A56" t="str">
        <f>'Bolinho de arroz'!A7</f>
        <v>Leite</v>
      </c>
      <c r="B56">
        <f>'Bolinho de arroz'!B7</f>
        <v>0.05</v>
      </c>
      <c r="C56" t="str">
        <f>'Bolinho de arroz'!C7</f>
        <v>LT</v>
      </c>
      <c r="D56" t="str">
        <f>'Bolinho de arroz'!D7</f>
        <v>LT</v>
      </c>
    </row>
    <row r="57" spans="1:4" hidden="1">
      <c r="A57" t="str">
        <f>'Bolinho de arroz'!A8</f>
        <v>Ovo</v>
      </c>
      <c r="B57">
        <f>'Bolinho de arroz'!B8</f>
        <v>3</v>
      </c>
      <c r="C57" t="str">
        <f>'Bolinho de arroz'!C8</f>
        <v>UND</v>
      </c>
      <c r="D57" t="str">
        <f>'Bolinho de arroz'!D8</f>
        <v>UND</v>
      </c>
    </row>
    <row r="58" spans="1:4" hidden="1">
      <c r="A58" t="str">
        <f>'Bolinho de arroz'!A9</f>
        <v>Cheiro verde</v>
      </c>
      <c r="B58">
        <f>'Bolinho de arroz'!B9</f>
        <v>0.25</v>
      </c>
      <c r="C58" t="str">
        <f>'Bolinho de arroz'!C9</f>
        <v>MÇ</v>
      </c>
      <c r="D58" t="str">
        <f>'Bolinho de arroz'!D9</f>
        <v>MÇ</v>
      </c>
    </row>
    <row r="59" spans="1:4" hidden="1">
      <c r="A59" t="str">
        <f>'Bolinho de arroz'!A10</f>
        <v>Amido</v>
      </c>
      <c r="B59">
        <f>'Bolinho de arroz'!B10</f>
        <v>0.1</v>
      </c>
      <c r="C59" t="str">
        <f>'Bolinho de arroz'!C10</f>
        <v>KG</v>
      </c>
      <c r="D59" t="str">
        <f>'Bolinho de arroz'!D10</f>
        <v>KG</v>
      </c>
    </row>
    <row r="60" spans="1:4" hidden="1">
      <c r="A60" t="str">
        <f>'Bolinho de arroz'!A11</f>
        <v>Farinha de trigo</v>
      </c>
      <c r="B60">
        <f>'Bolinho de arroz'!B11</f>
        <v>0.1</v>
      </c>
      <c r="C60" t="str">
        <f>'Bolinho de arroz'!C11</f>
        <v>KG</v>
      </c>
      <c r="D60" t="str">
        <f>'Bolinho de arroz'!D11</f>
        <v>KG</v>
      </c>
    </row>
    <row r="61" spans="1:4" hidden="1">
      <c r="A61" t="str">
        <f>'Bolinho de arroz'!A12</f>
        <v>Carne seca</v>
      </c>
      <c r="B61">
        <f>'Bolinho de arroz'!B12</f>
        <v>0.2</v>
      </c>
      <c r="C61" t="str">
        <f>'Bolinho de arroz'!C12</f>
        <v>KG</v>
      </c>
      <c r="D61" t="str">
        <f>'Bolinho de arroz'!D12</f>
        <v>KG</v>
      </c>
    </row>
    <row r="62" spans="1:4" hidden="1">
      <c r="A62">
        <f>'Bolinho de arroz'!A13</f>
        <v>0</v>
      </c>
      <c r="B62">
        <f>'Bolinho de arroz'!B13</f>
        <v>0</v>
      </c>
      <c r="C62">
        <f>'Bolinho de arroz'!C13</f>
        <v>0</v>
      </c>
      <c r="D62">
        <f>'Bolinho de arroz'!D13</f>
        <v>0</v>
      </c>
    </row>
    <row r="63" spans="1:4" hidden="1">
      <c r="A63">
        <f>'Bolinho de arroz'!A14</f>
        <v>0</v>
      </c>
      <c r="B63">
        <f>'Bolinho de arroz'!B14</f>
        <v>0</v>
      </c>
      <c r="C63">
        <f>'Bolinho de arroz'!C14</f>
        <v>0</v>
      </c>
      <c r="D63">
        <f>'Bolinho de arroz'!D14</f>
        <v>0</v>
      </c>
    </row>
    <row r="64" spans="1:4" hidden="1">
      <c r="A64">
        <f>'Bolinho de arroz'!A15</f>
        <v>0</v>
      </c>
      <c r="B64">
        <f>'Bolinho de arroz'!B15</f>
        <v>0</v>
      </c>
      <c r="C64">
        <f>'Bolinho de arroz'!C15</f>
        <v>0</v>
      </c>
      <c r="D64">
        <f>'Bolinho de arroz'!D15</f>
        <v>0</v>
      </c>
    </row>
    <row r="65" spans="1:4" hidden="1">
      <c r="A65">
        <f>'Bolinho de arroz'!A16</f>
        <v>0</v>
      </c>
      <c r="B65">
        <f>'Bolinho de arroz'!B16</f>
        <v>0</v>
      </c>
      <c r="C65">
        <f>'Bolinho de arroz'!C16</f>
        <v>0</v>
      </c>
      <c r="D65">
        <f>'Bolinho de arroz'!D16</f>
        <v>0</v>
      </c>
    </row>
    <row r="66" spans="1:4" hidden="1">
      <c r="A66">
        <f>'Bolinho de arroz'!A17</f>
        <v>0</v>
      </c>
      <c r="B66">
        <f>'Bolinho de arroz'!B17</f>
        <v>0</v>
      </c>
      <c r="C66">
        <f>'Bolinho de arroz'!C17</f>
        <v>0</v>
      </c>
      <c r="D66">
        <f>'Bolinho de arroz'!D17</f>
        <v>0</v>
      </c>
    </row>
    <row r="67" spans="1:4" hidden="1">
      <c r="A67" t="str">
        <f>'Bolinho de feijoada'!A5</f>
        <v>Feijão feijoada</v>
      </c>
      <c r="B67">
        <f>'Bolinho de feijoada'!B5</f>
        <v>1</v>
      </c>
      <c r="C67" t="str">
        <f>'Bolinho de feijoada'!C5</f>
        <v>UND</v>
      </c>
      <c r="D67" t="str">
        <f>'Bolinho de feijoada'!D5</f>
        <v>UND</v>
      </c>
    </row>
    <row r="68" spans="1:4" hidden="1">
      <c r="A68" t="str">
        <f>'Bolinho de feijoada'!A6</f>
        <v>Farinha de rosca</v>
      </c>
      <c r="B68">
        <f>'Bolinho de feijoada'!B6</f>
        <v>0.04</v>
      </c>
      <c r="C68" t="str">
        <f>'Bolinho de feijoada'!C6</f>
        <v>KG</v>
      </c>
      <c r="D68" t="str">
        <f>'Bolinho de feijoada'!D6</f>
        <v>KG</v>
      </c>
    </row>
    <row r="69" spans="1:4" hidden="1">
      <c r="A69" t="str">
        <f>'Bolinho de feijoada'!A7</f>
        <v>Farinha de trigo</v>
      </c>
      <c r="B69">
        <f>'Bolinho de feijoada'!B7</f>
        <v>0.04</v>
      </c>
      <c r="C69" t="str">
        <f>'Bolinho de feijoada'!C7</f>
        <v>KG</v>
      </c>
      <c r="D69" t="str">
        <f>'Bolinho de feijoada'!D7</f>
        <v>KG</v>
      </c>
    </row>
    <row r="70" spans="1:4" hidden="1">
      <c r="A70" t="str">
        <f>'Bolinho de feijoada'!A8</f>
        <v>Ovo</v>
      </c>
      <c r="B70">
        <f>'Bolinho de feijoada'!B8</f>
        <v>1</v>
      </c>
      <c r="C70" t="str">
        <f>'Bolinho de feijoada'!C8</f>
        <v>UND</v>
      </c>
      <c r="D70" t="str">
        <f>'Bolinho de feijoada'!D8</f>
        <v>UND</v>
      </c>
    </row>
    <row r="71" spans="1:4" hidden="1">
      <c r="A71" t="str">
        <f>'Bolinho de feijoada'!A9</f>
        <v>Farinha de mandioca</v>
      </c>
      <c r="B71">
        <f>'Bolinho de feijoada'!B9</f>
        <v>0.2</v>
      </c>
      <c r="C71" t="str">
        <f>'Bolinho de feijoada'!C9</f>
        <v>KG</v>
      </c>
      <c r="D71" t="str">
        <f>'Bolinho de feijoada'!D9</f>
        <v>KG</v>
      </c>
    </row>
    <row r="72" spans="1:4" hidden="1">
      <c r="A72" t="str">
        <f>'Bolinho de feijoada'!A10</f>
        <v>Sal</v>
      </c>
      <c r="B72">
        <f>'Bolinho de feijoada'!B10</f>
        <v>0.01</v>
      </c>
      <c r="C72" t="str">
        <f>'Bolinho de feijoada'!C10</f>
        <v>KG</v>
      </c>
      <c r="D72" t="str">
        <f>'Bolinho de feijoada'!D10</f>
        <v>KG</v>
      </c>
    </row>
    <row r="73" spans="1:4" hidden="1">
      <c r="A73" t="str">
        <f>'Bolinho de feijoada'!A11</f>
        <v>Bacon</v>
      </c>
      <c r="B73">
        <f>'Bolinho de feijoada'!B11</f>
        <v>0.05</v>
      </c>
      <c r="C73" t="str">
        <f>'Bolinho de feijoada'!C11</f>
        <v>KG</v>
      </c>
      <c r="D73" t="str">
        <f>'Bolinho de feijoada'!D11</f>
        <v>KG</v>
      </c>
    </row>
    <row r="74" spans="1:4" hidden="1">
      <c r="A74" t="str">
        <f>'Bolinho de feijoada'!A12</f>
        <v>Couve refogada</v>
      </c>
      <c r="B74">
        <f>'Bolinho de feijoada'!B12</f>
        <v>1</v>
      </c>
      <c r="C74" t="str">
        <f>'Bolinho de feijoada'!C12</f>
        <v>UND</v>
      </c>
      <c r="D74" t="str">
        <f>'Bolinho de feijoada'!D12</f>
        <v>UND</v>
      </c>
    </row>
    <row r="75" spans="1:4" hidden="1">
      <c r="A75">
        <f>'Bolinho de feijoada'!A13</f>
        <v>0</v>
      </c>
      <c r="B75">
        <f>'Bolinho de feijoada'!B13</f>
        <v>0</v>
      </c>
      <c r="C75">
        <f>'Bolinho de feijoada'!C13</f>
        <v>0</v>
      </c>
      <c r="D75">
        <f>'Bolinho de feijoada'!D13</f>
        <v>0</v>
      </c>
    </row>
    <row r="76" spans="1:4" hidden="1">
      <c r="A76">
        <f>'Bolinho de feijoada'!A14</f>
        <v>0</v>
      </c>
      <c r="B76">
        <f>'Bolinho de feijoada'!B14</f>
        <v>0</v>
      </c>
      <c r="C76">
        <f>'Bolinho de feijoada'!C14</f>
        <v>0</v>
      </c>
      <c r="D76">
        <f>'Bolinho de feijoada'!D14</f>
        <v>0</v>
      </c>
    </row>
    <row r="77" spans="1:4" hidden="1">
      <c r="A77">
        <f>'Bolinho de feijoada'!A15</f>
        <v>0</v>
      </c>
      <c r="B77">
        <f>'Bolinho de feijoada'!B15</f>
        <v>0</v>
      </c>
      <c r="C77">
        <f>'Bolinho de feijoada'!C15</f>
        <v>0</v>
      </c>
      <c r="D77">
        <f>'Bolinho de feijoada'!D15</f>
        <v>0</v>
      </c>
    </row>
    <row r="78" spans="1:4" hidden="1">
      <c r="A78">
        <f>'Bolinho de feijoada'!A16</f>
        <v>0</v>
      </c>
      <c r="B78">
        <f>'Bolinho de feijoada'!B16</f>
        <v>0</v>
      </c>
      <c r="C78">
        <f>'Bolinho de feijoada'!C16</f>
        <v>0</v>
      </c>
      <c r="D78">
        <f>'Bolinho de feijoada'!D16</f>
        <v>0</v>
      </c>
    </row>
    <row r="79" spans="1:4" hidden="1">
      <c r="A79">
        <f>'Bolinho de feijoada'!A17</f>
        <v>0</v>
      </c>
      <c r="B79">
        <f>'Bolinho de feijoada'!B17</f>
        <v>0</v>
      </c>
      <c r="C79">
        <f>'Bolinho de feijoada'!C17</f>
        <v>0</v>
      </c>
      <c r="D79">
        <f>'Bolinho de feijoada'!D17</f>
        <v>0</v>
      </c>
    </row>
    <row r="80" spans="1:4" hidden="1">
      <c r="A80" t="str">
        <f>'Pastel queijo'!A5</f>
        <v>Mussarela</v>
      </c>
      <c r="B80">
        <f>'Pastel queijo'!B5</f>
        <v>0.1</v>
      </c>
      <c r="C80" t="str">
        <f>'Pastel queijo'!C5</f>
        <v>KG</v>
      </c>
      <c r="D80" t="str">
        <f>'Pastel queijo'!D5</f>
        <v>KG</v>
      </c>
    </row>
    <row r="81" spans="1:4" hidden="1">
      <c r="A81" t="str">
        <f>'Pastel queijo'!A6</f>
        <v>Massa de pastel</v>
      </c>
      <c r="B81">
        <f>'Pastel queijo'!B6</f>
        <v>0.25</v>
      </c>
      <c r="C81" t="str">
        <f>'Pastel queijo'!C6</f>
        <v>KG</v>
      </c>
      <c r="D81" t="str">
        <f>'Pastel queijo'!D6</f>
        <v>KG</v>
      </c>
    </row>
    <row r="82" spans="1:4" hidden="1">
      <c r="A82">
        <f>'Pastel queijo'!A7</f>
        <v>0</v>
      </c>
      <c r="B82">
        <f>'Pastel queijo'!B7</f>
        <v>0</v>
      </c>
      <c r="C82">
        <f>'Pastel queijo'!C7</f>
        <v>0</v>
      </c>
      <c r="D82">
        <f>'Pastel queijo'!D7</f>
        <v>0</v>
      </c>
    </row>
    <row r="83" spans="1:4" hidden="1">
      <c r="A83">
        <f>'Pastel queijo'!A8</f>
        <v>0</v>
      </c>
      <c r="B83">
        <f>'Pastel queijo'!B8</f>
        <v>0</v>
      </c>
      <c r="C83">
        <f>'Pastel queijo'!C8</f>
        <v>0</v>
      </c>
      <c r="D83">
        <f>'Pastel queijo'!D8</f>
        <v>0</v>
      </c>
    </row>
    <row r="84" spans="1:4" hidden="1">
      <c r="A84">
        <f>'Pastel queijo'!A9</f>
        <v>0</v>
      </c>
      <c r="B84">
        <f>'Pastel queijo'!B9</f>
        <v>0</v>
      </c>
      <c r="C84">
        <f>'Pastel queijo'!C9</f>
        <v>0</v>
      </c>
      <c r="D84">
        <f>'Pastel queijo'!D9</f>
        <v>0</v>
      </c>
    </row>
    <row r="85" spans="1:4" hidden="1">
      <c r="A85">
        <f>'Pastel queijo'!A10</f>
        <v>0</v>
      </c>
      <c r="B85">
        <f>'Pastel queijo'!B10</f>
        <v>0</v>
      </c>
      <c r="C85">
        <f>'Pastel queijo'!C10</f>
        <v>0</v>
      </c>
      <c r="D85">
        <f>'Pastel queijo'!D10</f>
        <v>0</v>
      </c>
    </row>
    <row r="86" spans="1:4" hidden="1">
      <c r="A86">
        <f>'Pastel queijo'!A11</f>
        <v>0</v>
      </c>
      <c r="B86">
        <f>'Pastel queijo'!B11</f>
        <v>0</v>
      </c>
      <c r="C86">
        <f>'Pastel queijo'!C11</f>
        <v>0</v>
      </c>
      <c r="D86">
        <f>'Pastel queijo'!D11</f>
        <v>0</v>
      </c>
    </row>
    <row r="87" spans="1:4" hidden="1">
      <c r="A87">
        <f>'Pastel queijo'!A12</f>
        <v>0</v>
      </c>
      <c r="B87">
        <f>'Pastel queijo'!B12</f>
        <v>0</v>
      </c>
      <c r="C87">
        <f>'Pastel queijo'!C12</f>
        <v>0</v>
      </c>
      <c r="D87">
        <f>'Pastel queijo'!D12</f>
        <v>0</v>
      </c>
    </row>
    <row r="88" spans="1:4" hidden="1">
      <c r="A88" t="str">
        <f>'Pastel carne'!A5</f>
        <v>Patinho</v>
      </c>
      <c r="B88">
        <f>'Pastel carne'!B5</f>
        <v>0.1</v>
      </c>
      <c r="C88" t="str">
        <f>'Pastel carne'!C5</f>
        <v>KG</v>
      </c>
      <c r="D88" t="str">
        <f>'Pastel carne'!D5</f>
        <v>KG</v>
      </c>
    </row>
    <row r="89" spans="1:4" hidden="1">
      <c r="A89" t="str">
        <f>'Pastel carne'!A6</f>
        <v>Massa de pastel</v>
      </c>
      <c r="B89">
        <f>'Pastel carne'!B6</f>
        <v>0.25</v>
      </c>
      <c r="C89" t="str">
        <f>'Pastel carne'!C6</f>
        <v>KG</v>
      </c>
      <c r="D89" t="str">
        <f>'Pastel carne'!D6</f>
        <v>KG</v>
      </c>
    </row>
    <row r="90" spans="1:4" hidden="1">
      <c r="A90">
        <f>'Pastel carne'!A7</f>
        <v>0</v>
      </c>
      <c r="B90">
        <f>'Pastel carne'!B7</f>
        <v>0</v>
      </c>
      <c r="C90">
        <f>'Pastel carne'!C7</f>
        <v>0</v>
      </c>
      <c r="D90">
        <f>'Pastel carne'!D7</f>
        <v>0</v>
      </c>
    </row>
    <row r="91" spans="1:4" hidden="1">
      <c r="A91">
        <f>'Pastel carne'!A8</f>
        <v>0</v>
      </c>
      <c r="B91">
        <f>'Pastel carne'!B8</f>
        <v>0</v>
      </c>
      <c r="C91">
        <f>'Pastel carne'!C8</f>
        <v>0</v>
      </c>
      <c r="D91">
        <f>'Pastel carne'!D8</f>
        <v>0</v>
      </c>
    </row>
    <row r="92" spans="1:4" hidden="1">
      <c r="A92">
        <f>'Pastel carne'!A9</f>
        <v>0</v>
      </c>
      <c r="B92">
        <f>'Pastel carne'!B9</f>
        <v>0</v>
      </c>
      <c r="C92">
        <f>'Pastel carne'!C9</f>
        <v>0</v>
      </c>
      <c r="D92">
        <f>'Pastel carne'!D9</f>
        <v>0</v>
      </c>
    </row>
    <row r="93" spans="1:4" hidden="1">
      <c r="A93">
        <f>'Pastel carne'!A10</f>
        <v>0</v>
      </c>
      <c r="B93">
        <f>'Pastel carne'!B10</f>
        <v>0</v>
      </c>
      <c r="C93">
        <f>'Pastel carne'!C10</f>
        <v>0</v>
      </c>
      <c r="D93">
        <f>'Pastel carne'!D10</f>
        <v>0</v>
      </c>
    </row>
    <row r="94" spans="1:4" hidden="1">
      <c r="A94">
        <f>'Pastel carne'!A11</f>
        <v>0</v>
      </c>
      <c r="B94">
        <f>'Pastel carne'!B11</f>
        <v>0</v>
      </c>
      <c r="C94">
        <f>'Pastel carne'!C11</f>
        <v>0</v>
      </c>
      <c r="D94">
        <f>'Pastel carne'!D11</f>
        <v>0</v>
      </c>
    </row>
    <row r="95" spans="1:4" hidden="1">
      <c r="A95">
        <f>'Pastel carne'!A12</f>
        <v>0</v>
      </c>
      <c r="B95">
        <f>'Pastel carne'!B12</f>
        <v>0</v>
      </c>
      <c r="C95">
        <f>'Pastel carne'!C12</f>
        <v>0</v>
      </c>
      <c r="D95">
        <f>'Pastel carne'!D12</f>
        <v>0</v>
      </c>
    </row>
    <row r="96" spans="1:4" hidden="1">
      <c r="A96">
        <f>'Pastel carne'!A13</f>
        <v>0</v>
      </c>
      <c r="B96">
        <f>'Pastel carne'!B13</f>
        <v>0</v>
      </c>
      <c r="C96">
        <f>'Pastel carne'!C13</f>
        <v>0</v>
      </c>
      <c r="D96">
        <f>'Pastel carne'!D13</f>
        <v>0</v>
      </c>
    </row>
    <row r="97" spans="1:4" hidden="1">
      <c r="A97" t="str">
        <f>'Pastel bananeira'!A5</f>
        <v>Banana nanica</v>
      </c>
      <c r="B97">
        <f>'Pastel bananeira'!B5</f>
        <v>0.1</v>
      </c>
      <c r="C97" t="str">
        <f>'Pastel bananeira'!C5</f>
        <v>KG</v>
      </c>
      <c r="D97" t="str">
        <f>'Pastel bananeira'!D5</f>
        <v>KG</v>
      </c>
    </row>
    <row r="98" spans="1:4" hidden="1">
      <c r="A98" t="str">
        <f>'Pastel bananeira'!A6</f>
        <v>Massa de pastel</v>
      </c>
      <c r="B98">
        <f>'Pastel bananeira'!B6</f>
        <v>0.25</v>
      </c>
      <c r="C98" t="str">
        <f>'Pastel bananeira'!C6</f>
        <v>KG</v>
      </c>
      <c r="D98" t="str">
        <f>'Pastel bananeira'!D6</f>
        <v>KG</v>
      </c>
    </row>
    <row r="99" spans="1:4" hidden="1">
      <c r="A99" t="str">
        <f>'Pastel bananeira'!A7</f>
        <v>Açúcar</v>
      </c>
      <c r="B99">
        <f>'Pastel bananeira'!B7</f>
        <v>0.04</v>
      </c>
      <c r="C99" t="str">
        <f>'Pastel bananeira'!C7</f>
        <v>KG</v>
      </c>
      <c r="D99" t="str">
        <f>'Pastel bananeira'!D7</f>
        <v>KG</v>
      </c>
    </row>
    <row r="100" spans="1:4" hidden="1">
      <c r="A100" t="str">
        <f>'Pastel bananeira'!A8</f>
        <v>Canela</v>
      </c>
      <c r="B100">
        <f>'Pastel bananeira'!B8</f>
        <v>5.0000000000000001E-3</v>
      </c>
      <c r="C100" t="str">
        <f>'Pastel bananeira'!C8</f>
        <v>KG</v>
      </c>
      <c r="D100" t="str">
        <f>'Pastel bananeira'!D8</f>
        <v>KG</v>
      </c>
    </row>
    <row r="101" spans="1:4" hidden="1">
      <c r="A101" t="str">
        <f>'Pastel bananeira'!A9</f>
        <v>Mussarela</v>
      </c>
      <c r="B101">
        <f>'Pastel bananeira'!B9</f>
        <v>0.1</v>
      </c>
      <c r="C101" t="str">
        <f>'Pastel bananeira'!C9</f>
        <v>KG</v>
      </c>
      <c r="D101" t="str">
        <f>'Pastel bananeira'!D9</f>
        <v>KG</v>
      </c>
    </row>
    <row r="102" spans="1:4" hidden="1">
      <c r="A102">
        <f>'Pastel bananeira'!A10</f>
        <v>0</v>
      </c>
      <c r="B102">
        <f>'Pastel bananeira'!B10</f>
        <v>0</v>
      </c>
      <c r="C102">
        <f>'Pastel bananeira'!C10</f>
        <v>0</v>
      </c>
      <c r="D102">
        <f>'Pastel bananeira'!D10</f>
        <v>0</v>
      </c>
    </row>
    <row r="103" spans="1:4" hidden="1">
      <c r="A103">
        <f>'Pastel bananeira'!A11</f>
        <v>0</v>
      </c>
      <c r="B103">
        <f>'Pastel bananeira'!B11</f>
        <v>0</v>
      </c>
      <c r="C103">
        <f>'Pastel bananeira'!C11</f>
        <v>0</v>
      </c>
      <c r="D103">
        <f>'Pastel bananeira'!D11</f>
        <v>0</v>
      </c>
    </row>
    <row r="104" spans="1:4" hidden="1">
      <c r="A104">
        <f>'Pastel bananeira'!A12</f>
        <v>0</v>
      </c>
      <c r="B104">
        <f>'Pastel bananeira'!B12</f>
        <v>0</v>
      </c>
      <c r="C104">
        <f>'Pastel bananeira'!C12</f>
        <v>0</v>
      </c>
      <c r="D104">
        <f>'Pastel bananeira'!D12</f>
        <v>0</v>
      </c>
    </row>
    <row r="105" spans="1:4" hidden="1">
      <c r="A105">
        <f>'Pastel bananeira'!A13</f>
        <v>0</v>
      </c>
      <c r="B105">
        <f>'Pastel bananeira'!B13</f>
        <v>0</v>
      </c>
      <c r="C105">
        <f>'Pastel bananeira'!C13</f>
        <v>0</v>
      </c>
      <c r="D105">
        <f>'Pastel bananeira'!D13</f>
        <v>0</v>
      </c>
    </row>
    <row r="106" spans="1:4" hidden="1">
      <c r="A106" t="str">
        <f>'Frango a passarinho'!A5</f>
        <v>Frango inteiro</v>
      </c>
      <c r="B106">
        <f>'Frango a passarinho'!B5</f>
        <v>0.5</v>
      </c>
      <c r="C106" t="str">
        <f>'Frango a passarinho'!C5</f>
        <v>KG</v>
      </c>
      <c r="D106" t="str">
        <f>'Frango a passarinho'!D5</f>
        <v>KG</v>
      </c>
    </row>
    <row r="107" spans="1:4" hidden="1">
      <c r="A107" t="str">
        <f>'Frango a passarinho'!A6</f>
        <v>Dente de alho</v>
      </c>
      <c r="B107">
        <f>'Frango a passarinho'!B6</f>
        <v>5</v>
      </c>
      <c r="C107" t="str">
        <f>'Frango a passarinho'!C6</f>
        <v>UND</v>
      </c>
      <c r="D107" t="str">
        <f>'Frango a passarinho'!D6</f>
        <v>UND</v>
      </c>
    </row>
    <row r="108" spans="1:4" hidden="1">
      <c r="A108" t="str">
        <f>'Frango a passarinho'!A7</f>
        <v>Cebola</v>
      </c>
      <c r="B108">
        <f>'Frango a passarinho'!B7</f>
        <v>0.2</v>
      </c>
      <c r="C108" t="str">
        <f>'Frango a passarinho'!C7</f>
        <v>KG</v>
      </c>
      <c r="D108" t="str">
        <f>'Frango a passarinho'!D7</f>
        <v>KG</v>
      </c>
    </row>
    <row r="109" spans="1:4" hidden="1">
      <c r="A109" t="str">
        <f>'Frango a passarinho'!A8</f>
        <v>Cheiro verde</v>
      </c>
      <c r="B109">
        <f>'Frango a passarinho'!B8</f>
        <v>0.25</v>
      </c>
      <c r="C109" t="str">
        <f>'Frango a passarinho'!C8</f>
        <v>MÇ</v>
      </c>
      <c r="D109" t="str">
        <f>'Frango a passarinho'!D8</f>
        <v>MÇ</v>
      </c>
    </row>
    <row r="110" spans="1:4" hidden="1">
      <c r="A110" t="str">
        <f>'Frango a passarinho'!A9</f>
        <v>Limão</v>
      </c>
      <c r="B110">
        <f>'Frango a passarinho'!B9</f>
        <v>0.04</v>
      </c>
      <c r="C110" t="str">
        <f>'Frango a passarinho'!C9</f>
        <v>LT</v>
      </c>
      <c r="D110" t="str">
        <f>'Frango a passarinho'!D9</f>
        <v>LT</v>
      </c>
    </row>
    <row r="111" spans="1:4" hidden="1">
      <c r="A111" t="str">
        <f>'Frango a passarinho'!A10</f>
        <v>Farinha de trigo</v>
      </c>
      <c r="B111">
        <f>'Frango a passarinho'!B10</f>
        <v>0.1</v>
      </c>
      <c r="C111" t="str">
        <f>'Frango a passarinho'!C10</f>
        <v>KG</v>
      </c>
      <c r="D111" t="str">
        <f>'Frango a passarinho'!D10</f>
        <v>KG</v>
      </c>
    </row>
    <row r="112" spans="1:4" hidden="1">
      <c r="A112" t="str">
        <f>'Frango a passarinho'!A11</f>
        <v>Sal</v>
      </c>
      <c r="B112">
        <f>'Frango a passarinho'!B11</f>
        <v>0.02</v>
      </c>
      <c r="C112" t="str">
        <f>'Frango a passarinho'!C11</f>
        <v>KG</v>
      </c>
      <c r="D112" t="str">
        <f>'Frango a passarinho'!D11</f>
        <v>KG</v>
      </c>
    </row>
    <row r="113" spans="1:4" hidden="1">
      <c r="A113" t="str">
        <f>'Frango a passarinho'!A12</f>
        <v>Pimenta do reino</v>
      </c>
      <c r="B113">
        <f>'Frango a passarinho'!B12</f>
        <v>5.0000000000000001E-3</v>
      </c>
      <c r="C113" t="str">
        <f>'Frango a passarinho'!C12</f>
        <v>KG</v>
      </c>
      <c r="D113" t="str">
        <f>'Frango a passarinho'!D12</f>
        <v>KG</v>
      </c>
    </row>
    <row r="114" spans="1:4" hidden="1">
      <c r="A114">
        <f>'Frango a passarinho'!A13</f>
        <v>0</v>
      </c>
      <c r="B114">
        <f>'Frango a passarinho'!B13</f>
        <v>0</v>
      </c>
      <c r="C114">
        <f>'Frango a passarinho'!C13</f>
        <v>0</v>
      </c>
      <c r="D114">
        <f>'Frango a passarinho'!D13</f>
        <v>0</v>
      </c>
    </row>
    <row r="115" spans="1:4" hidden="1">
      <c r="A115">
        <f>'Frango a passarinho'!A14</f>
        <v>0</v>
      </c>
      <c r="B115">
        <f>'Frango a passarinho'!B14</f>
        <v>0</v>
      </c>
      <c r="C115">
        <f>'Frango a passarinho'!C14</f>
        <v>0</v>
      </c>
      <c r="D115">
        <f>'Frango a passarinho'!D14</f>
        <v>0</v>
      </c>
    </row>
    <row r="116" spans="1:4" hidden="1">
      <c r="A116">
        <f>'Frango a passarinho'!A15</f>
        <v>0</v>
      </c>
      <c r="B116">
        <f>'Frango a passarinho'!B15</f>
        <v>0</v>
      </c>
      <c r="C116">
        <f>'Frango a passarinho'!C15</f>
        <v>0</v>
      </c>
      <c r="D116">
        <f>'Frango a passarinho'!D15</f>
        <v>0</v>
      </c>
    </row>
    <row r="117" spans="1:4" hidden="1">
      <c r="A117" t="str">
        <f>'Isca de frango'!A5</f>
        <v>Peito de frango</v>
      </c>
      <c r="B117">
        <f>'Isca de frango'!B5</f>
        <v>0.5</v>
      </c>
      <c r="C117" t="str">
        <f>'Isca de frango'!C5</f>
        <v>KG</v>
      </c>
      <c r="D117" t="str">
        <f>'Isca de frango'!D5</f>
        <v>KG</v>
      </c>
    </row>
    <row r="118" spans="1:4" hidden="1">
      <c r="A118" t="str">
        <f>'Isca de frango'!A6</f>
        <v>Ovo</v>
      </c>
      <c r="B118">
        <f>'Isca de frango'!B6</f>
        <v>2</v>
      </c>
      <c r="C118" t="str">
        <f>'Isca de frango'!C6</f>
        <v>UND</v>
      </c>
      <c r="D118" t="str">
        <f>'Isca de frango'!D6</f>
        <v>UND</v>
      </c>
    </row>
    <row r="119" spans="1:4" hidden="1">
      <c r="A119" t="str">
        <f>'Isca de frango'!A7</f>
        <v>Farinha de trigo</v>
      </c>
      <c r="B119">
        <f>'Isca de frango'!B7</f>
        <v>0.1</v>
      </c>
      <c r="C119" t="str">
        <f>'Isca de frango'!C7</f>
        <v>KG</v>
      </c>
      <c r="D119" t="str">
        <f>'Isca de frango'!D7</f>
        <v>KG</v>
      </c>
    </row>
    <row r="120" spans="1:4" hidden="1">
      <c r="A120" t="str">
        <f>'Isca de frango'!A8</f>
        <v>Farinha de rosca</v>
      </c>
      <c r="B120">
        <f>'Isca de frango'!B8</f>
        <v>0.1</v>
      </c>
      <c r="C120" t="str">
        <f>'Isca de frango'!C8</f>
        <v>KG</v>
      </c>
      <c r="D120" t="str">
        <f>'Isca de frango'!D8</f>
        <v>KG</v>
      </c>
    </row>
    <row r="121" spans="1:4" hidden="1">
      <c r="A121" t="str">
        <f>'Isca de frango'!A9</f>
        <v>Pimenta do reino</v>
      </c>
      <c r="B121">
        <f>'Isca de frango'!B9</f>
        <v>5.0000000000000001E-3</v>
      </c>
      <c r="C121" t="str">
        <f>'Isca de frango'!C9</f>
        <v>KG</v>
      </c>
      <c r="D121" t="str">
        <f>'Isca de frango'!D9</f>
        <v>KG</v>
      </c>
    </row>
    <row r="122" spans="1:4" hidden="1">
      <c r="A122" t="str">
        <f>'Isca de frango'!A10</f>
        <v>Mostarda</v>
      </c>
      <c r="B122">
        <f>'Isca de frango'!B10</f>
        <v>0.04</v>
      </c>
      <c r="C122" t="str">
        <f>'Isca de frango'!C10</f>
        <v>KG</v>
      </c>
      <c r="D122" t="str">
        <f>'Isca de frango'!D10</f>
        <v>KG</v>
      </c>
    </row>
    <row r="123" spans="1:4" hidden="1">
      <c r="A123" t="str">
        <f>'Isca de frango'!A11</f>
        <v>Sal</v>
      </c>
      <c r="B123">
        <f>'Isca de frango'!B11</f>
        <v>0.01</v>
      </c>
      <c r="C123" t="str">
        <f>'Isca de frango'!C11</f>
        <v>KG</v>
      </c>
      <c r="D123" t="str">
        <f>'Isca de frango'!D11</f>
        <v>KG</v>
      </c>
    </row>
    <row r="124" spans="1:4" hidden="1">
      <c r="A124">
        <f>'Isca de frango'!A12</f>
        <v>0</v>
      </c>
      <c r="B124">
        <f>'Isca de frango'!B12</f>
        <v>0</v>
      </c>
      <c r="C124">
        <f>'Isca de frango'!C12</f>
        <v>0</v>
      </c>
      <c r="D124">
        <f>'Isca de frango'!D12</f>
        <v>0</v>
      </c>
    </row>
    <row r="125" spans="1:4" hidden="1">
      <c r="A125">
        <f>'Isca de frango'!A13</f>
        <v>0</v>
      </c>
      <c r="B125">
        <f>'Isca de frango'!B13</f>
        <v>0</v>
      </c>
      <c r="C125">
        <f>'Isca de frango'!C13</f>
        <v>0</v>
      </c>
      <c r="D125">
        <f>'Isca de frango'!D13</f>
        <v>0</v>
      </c>
    </row>
    <row r="126" spans="1:4" hidden="1">
      <c r="A126">
        <f>'Isca de frango'!A14</f>
        <v>0</v>
      </c>
      <c r="B126">
        <f>'Isca de frango'!B14</f>
        <v>0</v>
      </c>
      <c r="C126">
        <f>'Isca de frango'!C14</f>
        <v>0</v>
      </c>
      <c r="D126">
        <f>'Isca de frango'!D14</f>
        <v>0</v>
      </c>
    </row>
    <row r="127" spans="1:4" hidden="1">
      <c r="A127">
        <f>'Isca de frango'!A15</f>
        <v>0</v>
      </c>
      <c r="B127">
        <f>'Isca de frango'!B15</f>
        <v>0</v>
      </c>
      <c r="C127">
        <f>'Isca de frango'!C15</f>
        <v>0</v>
      </c>
      <c r="D127">
        <f>'Isca de frango'!D15</f>
        <v>0</v>
      </c>
    </row>
    <row r="128" spans="1:4" hidden="1">
      <c r="A128">
        <f>'Isca de frango'!A16</f>
        <v>0</v>
      </c>
      <c r="B128">
        <f>'Isca de frango'!B16</f>
        <v>0</v>
      </c>
      <c r="C128">
        <f>'Isca de frango'!C16</f>
        <v>0</v>
      </c>
      <c r="D128">
        <f>'Isca de frango'!D16</f>
        <v>0</v>
      </c>
    </row>
    <row r="129" spans="1:4" hidden="1">
      <c r="A129" t="str">
        <f>'Tirinhas de filé'!A5</f>
        <v>Filé mignon</v>
      </c>
      <c r="B129">
        <f>'Tirinhas de filé'!B5</f>
        <v>0.5</v>
      </c>
      <c r="C129" t="str">
        <f>'Tirinhas de filé'!C5</f>
        <v>KG</v>
      </c>
      <c r="D129" t="str">
        <f>'Tirinhas de filé'!D5</f>
        <v>KG</v>
      </c>
    </row>
    <row r="130" spans="1:4" hidden="1">
      <c r="A130" t="str">
        <f>'Tirinhas de filé'!A6</f>
        <v>Cebola</v>
      </c>
      <c r="B130">
        <f>'Tirinhas de filé'!B6</f>
        <v>0.1</v>
      </c>
      <c r="C130" t="str">
        <f>'Tirinhas de filé'!C6</f>
        <v>KG</v>
      </c>
      <c r="D130" t="str">
        <f>'Tirinhas de filé'!D6</f>
        <v>KG</v>
      </c>
    </row>
    <row r="131" spans="1:4" hidden="1">
      <c r="A131" t="str">
        <f>'Tirinhas de filé'!A7</f>
        <v>Dente de alho</v>
      </c>
      <c r="B131">
        <f>'Tirinhas de filé'!B7</f>
        <v>2</v>
      </c>
      <c r="C131" t="str">
        <f>'Tirinhas de filé'!C7</f>
        <v>UND</v>
      </c>
      <c r="D131" t="str">
        <f>'Tirinhas de filé'!D7</f>
        <v>UND</v>
      </c>
    </row>
    <row r="132" spans="1:4" hidden="1">
      <c r="A132" t="str">
        <f>'Tirinhas de filé'!A8</f>
        <v>Óleo</v>
      </c>
      <c r="B132">
        <f>'Tirinhas de filé'!B8</f>
        <v>0.04</v>
      </c>
      <c r="C132" t="str">
        <f>'Tirinhas de filé'!C8</f>
        <v>LT</v>
      </c>
      <c r="D132" t="str">
        <f>'Tirinhas de filé'!D8</f>
        <v>LT</v>
      </c>
    </row>
    <row r="133" spans="1:4" hidden="1">
      <c r="A133" t="str">
        <f>'Tirinhas de filé'!A9</f>
        <v>Farinha de trigo</v>
      </c>
      <c r="B133">
        <f>'Tirinhas de filé'!B9</f>
        <v>0.04</v>
      </c>
      <c r="C133" t="str">
        <f>'Tirinhas de filé'!C9</f>
        <v>KG</v>
      </c>
      <c r="D133" t="str">
        <f>'Tirinhas de filé'!D9</f>
        <v>KG</v>
      </c>
    </row>
    <row r="134" spans="1:4" hidden="1">
      <c r="A134" t="str">
        <f>'Tirinhas de filé'!A10</f>
        <v>Pimenta do reino</v>
      </c>
      <c r="B134">
        <f>'Tirinhas de filé'!B10</f>
        <v>5.0000000000000001E-3</v>
      </c>
      <c r="C134" t="str">
        <f>'Tirinhas de filé'!C10</f>
        <v>KG</v>
      </c>
      <c r="D134" t="str">
        <f>'Tirinhas de filé'!D10</f>
        <v>KG</v>
      </c>
    </row>
    <row r="135" spans="1:4" hidden="1">
      <c r="A135" t="str">
        <f>'Tirinhas de filé'!A11</f>
        <v>Sal</v>
      </c>
      <c r="B135">
        <f>'Tirinhas de filé'!B11</f>
        <v>0.02</v>
      </c>
      <c r="C135" t="str">
        <f>'Tirinhas de filé'!C11</f>
        <v>KG</v>
      </c>
      <c r="D135" t="str">
        <f>'Tirinhas de filé'!D11</f>
        <v>KG</v>
      </c>
    </row>
    <row r="136" spans="1:4" hidden="1">
      <c r="A136">
        <f>'Tirinhas de filé'!A12</f>
        <v>0</v>
      </c>
      <c r="B136">
        <f>'Tirinhas de filé'!B12</f>
        <v>0</v>
      </c>
      <c r="C136">
        <f>'Tirinhas de filé'!C12</f>
        <v>0</v>
      </c>
      <c r="D136">
        <f>'Tirinhas de filé'!D12</f>
        <v>0</v>
      </c>
    </row>
    <row r="137" spans="1:4" hidden="1">
      <c r="A137">
        <f>'Tirinhas de filé'!A13</f>
        <v>0</v>
      </c>
      <c r="B137">
        <f>'Tirinhas de filé'!B13</f>
        <v>0</v>
      </c>
      <c r="C137">
        <f>'Tirinhas de filé'!C13</f>
        <v>0</v>
      </c>
      <c r="D137">
        <f>'Tirinhas de filé'!D13</f>
        <v>0</v>
      </c>
    </row>
    <row r="138" spans="1:4" hidden="1">
      <c r="A138" t="str">
        <f>'Isca de tilapia'!A5</f>
        <v>Filé de tilapia</v>
      </c>
      <c r="B138">
        <f>'Isca de tilapia'!B5</f>
        <v>0.5</v>
      </c>
      <c r="C138" t="str">
        <f>'Isca de tilapia'!C5</f>
        <v>KG</v>
      </c>
      <c r="D138" t="str">
        <f>'Isca de tilapia'!D5</f>
        <v>KG</v>
      </c>
    </row>
    <row r="139" spans="1:4" hidden="1">
      <c r="A139" t="str">
        <f>'Isca de tilapia'!A6</f>
        <v>Ovo</v>
      </c>
      <c r="B139">
        <f>'Isca de tilapia'!B6</f>
        <v>2</v>
      </c>
      <c r="C139" t="str">
        <f>'Isca de tilapia'!C6</f>
        <v>UND</v>
      </c>
      <c r="D139" t="str">
        <f>'Isca de tilapia'!D6</f>
        <v>UND</v>
      </c>
    </row>
    <row r="140" spans="1:4" hidden="1">
      <c r="A140" t="str">
        <f>'Isca de tilapia'!A7</f>
        <v>Farinha de trigo</v>
      </c>
      <c r="B140">
        <f>'Isca de tilapia'!B7</f>
        <v>0.1</v>
      </c>
      <c r="C140" t="str">
        <f>'Isca de tilapia'!C7</f>
        <v>KG</v>
      </c>
      <c r="D140" t="str">
        <f>'Isca de tilapia'!D7</f>
        <v>KG</v>
      </c>
    </row>
    <row r="141" spans="1:4" hidden="1">
      <c r="A141" t="str">
        <f>'Isca de tilapia'!A8</f>
        <v>Farinha de rosca</v>
      </c>
      <c r="B141">
        <f>'Isca de tilapia'!B8</f>
        <v>0.1</v>
      </c>
      <c r="C141" t="str">
        <f>'Isca de tilapia'!C8</f>
        <v>KG</v>
      </c>
      <c r="D141" t="str">
        <f>'Isca de tilapia'!D8</f>
        <v>KG</v>
      </c>
    </row>
    <row r="142" spans="1:4" hidden="1">
      <c r="A142" t="str">
        <f>'Isca de tilapia'!A9</f>
        <v>Pimenta do reino</v>
      </c>
      <c r="B142">
        <f>'Isca de tilapia'!B9</f>
        <v>5.0000000000000001E-3</v>
      </c>
      <c r="C142" t="str">
        <f>'Isca de tilapia'!C9</f>
        <v>KG</v>
      </c>
      <c r="D142" t="str">
        <f>'Isca de tilapia'!D9</f>
        <v>KG</v>
      </c>
    </row>
    <row r="143" spans="1:4" hidden="1">
      <c r="A143" t="str">
        <f>'Isca de tilapia'!A10</f>
        <v>Mostarda</v>
      </c>
      <c r="B143">
        <f>'Isca de tilapia'!B10</f>
        <v>0.04</v>
      </c>
      <c r="C143" t="str">
        <f>'Isca de tilapia'!C10</f>
        <v>KG</v>
      </c>
      <c r="D143" t="str">
        <f>'Isca de tilapia'!D10</f>
        <v>KG</v>
      </c>
    </row>
    <row r="144" spans="1:4" hidden="1">
      <c r="A144" t="str">
        <f>'Isca de tilapia'!A11</f>
        <v>Sal</v>
      </c>
      <c r="B144">
        <f>'Isca de tilapia'!B11</f>
        <v>0.01</v>
      </c>
      <c r="C144" t="str">
        <f>'Isca de tilapia'!C11</f>
        <v>KG</v>
      </c>
      <c r="D144" t="str">
        <f>'Isca de tilapia'!D11</f>
        <v>KG</v>
      </c>
    </row>
    <row r="145" spans="1:4" hidden="1">
      <c r="A145" t="str">
        <f>'Isca de tilapia'!A12</f>
        <v>Molho tartaro</v>
      </c>
      <c r="B145">
        <f>'Isca de tilapia'!B12</f>
        <v>0.08</v>
      </c>
      <c r="C145" t="str">
        <f>'Isca de tilapia'!C12</f>
        <v>LT</v>
      </c>
      <c r="D145" t="str">
        <f>'Isca de tilapia'!D12</f>
        <v>LT</v>
      </c>
    </row>
    <row r="146" spans="1:4" hidden="1">
      <c r="A146">
        <f>'Isca de tilapia'!A13</f>
        <v>0</v>
      </c>
      <c r="B146">
        <f>'Isca de tilapia'!B13</f>
        <v>0</v>
      </c>
      <c r="C146">
        <f>'Isca de tilapia'!C13</f>
        <v>0</v>
      </c>
      <c r="D146">
        <f>'Isca de tilapia'!D13</f>
        <v>0</v>
      </c>
    </row>
    <row r="147" spans="1:4" hidden="1">
      <c r="A147" t="str">
        <f>'Batata frita'!A5</f>
        <v>Batata palito</v>
      </c>
      <c r="B147">
        <f>'Batata frita'!B5</f>
        <v>2.5</v>
      </c>
      <c r="C147" t="str">
        <f>'Batata frita'!C5</f>
        <v>KG</v>
      </c>
      <c r="D147" t="str">
        <f>'Batata frita'!D5</f>
        <v>KG</v>
      </c>
    </row>
    <row r="148" spans="1:4" hidden="1">
      <c r="A148">
        <f>'Batata frita'!A6</f>
        <v>0</v>
      </c>
      <c r="B148">
        <f>'Batata frita'!B6</f>
        <v>0</v>
      </c>
      <c r="C148">
        <f>'Batata frita'!C6</f>
        <v>0</v>
      </c>
      <c r="D148">
        <f>'Batata frita'!D6</f>
        <v>0</v>
      </c>
    </row>
    <row r="149" spans="1:4" hidden="1">
      <c r="A149">
        <f>'Batata frita'!A7</f>
        <v>0</v>
      </c>
      <c r="B149">
        <f>'Batata frita'!B7</f>
        <v>0</v>
      </c>
      <c r="C149">
        <f>'Batata frita'!C7</f>
        <v>0</v>
      </c>
      <c r="D149">
        <f>'Batata frita'!D7</f>
        <v>0</v>
      </c>
    </row>
    <row r="150" spans="1:4" hidden="1">
      <c r="A150">
        <f>'Batata frita'!A8</f>
        <v>0</v>
      </c>
      <c r="B150">
        <f>'Batata frita'!B8</f>
        <v>0</v>
      </c>
      <c r="C150">
        <f>'Batata frita'!C8</f>
        <v>0</v>
      </c>
      <c r="D150">
        <f>'Batata frita'!D8</f>
        <v>0</v>
      </c>
    </row>
    <row r="151" spans="1:4" hidden="1">
      <c r="A151">
        <f>'Batata frita'!A9</f>
        <v>0</v>
      </c>
      <c r="B151">
        <f>'Batata frita'!B9</f>
        <v>0</v>
      </c>
      <c r="C151">
        <f>'Batata frita'!C9</f>
        <v>0</v>
      </c>
      <c r="D151">
        <f>'Batata frita'!D9</f>
        <v>0</v>
      </c>
    </row>
    <row r="152" spans="1:4" hidden="1">
      <c r="A152">
        <f>'Batata frita'!A10</f>
        <v>0</v>
      </c>
      <c r="B152">
        <f>'Batata frita'!B10</f>
        <v>0</v>
      </c>
      <c r="C152">
        <f>'Batata frita'!C10</f>
        <v>0</v>
      </c>
      <c r="D152">
        <f>'Batata frita'!D10</f>
        <v>0</v>
      </c>
    </row>
    <row r="153" spans="1:4" hidden="1">
      <c r="A153" t="str">
        <f>'Batata frita'!A11</f>
        <v>Sal</v>
      </c>
      <c r="B153">
        <f>'Batata frita'!B11</f>
        <v>0.02</v>
      </c>
      <c r="C153" t="str">
        <f>'Batata frita'!C11</f>
        <v>KG</v>
      </c>
      <c r="D153" t="str">
        <f>'Batata frita'!D11</f>
        <v>KG</v>
      </c>
    </row>
    <row r="154" spans="1:4" hidden="1">
      <c r="A154">
        <f>'Batata frita'!A12</f>
        <v>0</v>
      </c>
      <c r="B154">
        <f>'Batata frita'!B12</f>
        <v>0</v>
      </c>
      <c r="C154">
        <f>'Batata frita'!C12</f>
        <v>0</v>
      </c>
      <c r="D154">
        <f>'Batata frita'!D12</f>
        <v>0</v>
      </c>
    </row>
    <row r="155" spans="1:4" hidden="1">
      <c r="A155">
        <f>'Batata frita'!A13</f>
        <v>0</v>
      </c>
      <c r="B155">
        <f>'Batata frita'!B13</f>
        <v>0</v>
      </c>
      <c r="C155">
        <f>'Batata frita'!C13</f>
        <v>0</v>
      </c>
      <c r="D155">
        <f>'Batata frita'!D13</f>
        <v>0</v>
      </c>
    </row>
    <row r="156" spans="1:4" hidden="1">
      <c r="A156" t="str">
        <f>'Batata cheddar'!A5</f>
        <v>Batata palito</v>
      </c>
      <c r="B156">
        <f>'Batata cheddar'!B5</f>
        <v>2.5</v>
      </c>
      <c r="C156" t="str">
        <f>'Batata cheddar'!C5</f>
        <v>KG</v>
      </c>
      <c r="D156" t="str">
        <f>'Batata cheddar'!D5</f>
        <v>KG</v>
      </c>
    </row>
    <row r="157" spans="1:4" hidden="1">
      <c r="A157" t="str">
        <f>'Batata cheddar'!A6</f>
        <v>Cheddar</v>
      </c>
      <c r="B157">
        <f>'Batata cheddar'!B6</f>
        <v>0.5</v>
      </c>
      <c r="C157" t="str">
        <f>'Batata cheddar'!C6</f>
        <v>KG</v>
      </c>
      <c r="D157" t="str">
        <f>'Batata cheddar'!D6</f>
        <v>KG</v>
      </c>
    </row>
    <row r="158" spans="1:4" hidden="1">
      <c r="A158">
        <f>'Batata cheddar'!A7</f>
        <v>0</v>
      </c>
      <c r="B158">
        <f>'Batata cheddar'!B7</f>
        <v>0</v>
      </c>
      <c r="C158">
        <f>'Batata cheddar'!C7</f>
        <v>0</v>
      </c>
      <c r="D158">
        <f>'Batata cheddar'!D7</f>
        <v>0</v>
      </c>
    </row>
    <row r="159" spans="1:4" hidden="1">
      <c r="A159">
        <f>'Batata cheddar'!A8</f>
        <v>0</v>
      </c>
      <c r="B159">
        <f>'Batata cheddar'!B8</f>
        <v>0</v>
      </c>
      <c r="C159">
        <f>'Batata cheddar'!C8</f>
        <v>0</v>
      </c>
      <c r="D159">
        <f>'Batata cheddar'!D8</f>
        <v>0</v>
      </c>
    </row>
    <row r="160" spans="1:4" hidden="1">
      <c r="A160">
        <f>'Batata cheddar'!A9</f>
        <v>0</v>
      </c>
      <c r="B160">
        <f>'Batata cheddar'!B9</f>
        <v>0</v>
      </c>
      <c r="C160">
        <f>'Batata cheddar'!C9</f>
        <v>0</v>
      </c>
      <c r="D160">
        <f>'Batata cheddar'!D9</f>
        <v>0</v>
      </c>
    </row>
    <row r="161" spans="1:4" hidden="1">
      <c r="A161">
        <f>'Batata cheddar'!A10</f>
        <v>0</v>
      </c>
      <c r="B161">
        <f>'Batata cheddar'!B10</f>
        <v>0</v>
      </c>
      <c r="C161">
        <f>'Batata cheddar'!C10</f>
        <v>0</v>
      </c>
      <c r="D161">
        <f>'Batata cheddar'!D10</f>
        <v>0</v>
      </c>
    </row>
    <row r="162" spans="1:4" hidden="1">
      <c r="A162" t="str">
        <f>'Batata cheddar'!A11</f>
        <v>Sal</v>
      </c>
      <c r="B162">
        <f>'Batata cheddar'!B11</f>
        <v>0.02</v>
      </c>
      <c r="C162" t="str">
        <f>'Batata cheddar'!C11</f>
        <v>KG</v>
      </c>
      <c r="D162" t="str">
        <f>'Batata cheddar'!D11</f>
        <v>KG</v>
      </c>
    </row>
    <row r="163" spans="1:4" hidden="1">
      <c r="A163">
        <f>'Batata cheddar'!A12</f>
        <v>0</v>
      </c>
      <c r="B163">
        <f>'Batata cheddar'!B12</f>
        <v>0</v>
      </c>
      <c r="C163">
        <f>'Batata cheddar'!C12</f>
        <v>0</v>
      </c>
      <c r="D163">
        <f>'Batata cheddar'!D12</f>
        <v>0</v>
      </c>
    </row>
    <row r="164" spans="1:4" hidden="1">
      <c r="A164">
        <f>'Batata cheddar'!A13</f>
        <v>0</v>
      </c>
      <c r="B164">
        <f>'Batata cheddar'!B13</f>
        <v>0</v>
      </c>
      <c r="C164">
        <f>'Batata cheddar'!C13</f>
        <v>0</v>
      </c>
      <c r="D164">
        <f>'Batata cheddar'!D13</f>
        <v>0</v>
      </c>
    </row>
    <row r="165" spans="1:4" hidden="1">
      <c r="A165">
        <f>'Batata cheddar'!A14</f>
        <v>0</v>
      </c>
      <c r="B165">
        <f>'Batata cheddar'!B14</f>
        <v>0</v>
      </c>
      <c r="C165">
        <f>'Batata cheddar'!C14</f>
        <v>0</v>
      </c>
      <c r="D165">
        <f>'Batata cheddar'!D14</f>
        <v>0</v>
      </c>
    </row>
    <row r="166" spans="1:4" hidden="1">
      <c r="A166">
        <f>'Batata cheddar'!A15</f>
        <v>0</v>
      </c>
      <c r="B166">
        <f>'Batata cheddar'!B15</f>
        <v>0</v>
      </c>
      <c r="C166">
        <f>'Batata cheddar'!C15</f>
        <v>0</v>
      </c>
      <c r="D166">
        <f>'Batata cheddar'!D15</f>
        <v>0</v>
      </c>
    </row>
    <row r="167" spans="1:4" hidden="1">
      <c r="A167" t="str">
        <f>'Batata bacon'!A5</f>
        <v>Batata palito</v>
      </c>
      <c r="B167">
        <f>'Batata bacon'!B5</f>
        <v>2.5</v>
      </c>
      <c r="C167" t="str">
        <f>'Batata bacon'!C5</f>
        <v>KG</v>
      </c>
      <c r="D167" t="str">
        <f>'Batata bacon'!D5</f>
        <v>KG</v>
      </c>
    </row>
    <row r="168" spans="1:4" hidden="1">
      <c r="A168" t="str">
        <f>'Batata bacon'!A6</f>
        <v>Cheddar</v>
      </c>
      <c r="B168">
        <f>'Batata bacon'!B6</f>
        <v>0.5</v>
      </c>
      <c r="C168" t="str">
        <f>'Batata bacon'!C6</f>
        <v>KG</v>
      </c>
      <c r="D168" t="str">
        <f>'Batata bacon'!D6</f>
        <v>KG</v>
      </c>
    </row>
    <row r="169" spans="1:4" hidden="1">
      <c r="A169" t="str">
        <f>'Batata bacon'!A7</f>
        <v>Bacon</v>
      </c>
      <c r="B169">
        <f>'Batata bacon'!B7</f>
        <v>0.2</v>
      </c>
      <c r="C169" t="str">
        <f>'Batata bacon'!C7</f>
        <v>KG</v>
      </c>
      <c r="D169" t="str">
        <f>'Batata bacon'!D7</f>
        <v>KG</v>
      </c>
    </row>
    <row r="170" spans="1:4" hidden="1">
      <c r="A170">
        <f>'Batata bacon'!A8</f>
        <v>0</v>
      </c>
      <c r="B170">
        <f>'Batata bacon'!B8</f>
        <v>0</v>
      </c>
      <c r="C170">
        <f>'Batata bacon'!C8</f>
        <v>0</v>
      </c>
      <c r="D170">
        <f>'Batata bacon'!D8</f>
        <v>0</v>
      </c>
    </row>
    <row r="171" spans="1:4" hidden="1">
      <c r="A171">
        <f>'Batata bacon'!A9</f>
        <v>0</v>
      </c>
      <c r="B171">
        <f>'Batata bacon'!B9</f>
        <v>0</v>
      </c>
      <c r="C171">
        <f>'Batata bacon'!C9</f>
        <v>0</v>
      </c>
      <c r="D171">
        <f>'Batata bacon'!D9</f>
        <v>0</v>
      </c>
    </row>
    <row r="172" spans="1:4" hidden="1">
      <c r="A172">
        <f>'Batata bacon'!A10</f>
        <v>0</v>
      </c>
      <c r="B172">
        <f>'Batata bacon'!B10</f>
        <v>0</v>
      </c>
      <c r="C172">
        <f>'Batata bacon'!C10</f>
        <v>0</v>
      </c>
      <c r="D172">
        <f>'Batata bacon'!D10</f>
        <v>0</v>
      </c>
    </row>
    <row r="173" spans="1:4" hidden="1">
      <c r="A173" t="str">
        <f>'Batata bacon'!A11</f>
        <v>Sal</v>
      </c>
      <c r="B173">
        <f>'Batata bacon'!B11</f>
        <v>0.02</v>
      </c>
      <c r="C173" t="str">
        <f>'Batata bacon'!C11</f>
        <v>KG</v>
      </c>
      <c r="D173" t="str">
        <f>'Batata bacon'!D11</f>
        <v>KG</v>
      </c>
    </row>
    <row r="174" spans="1:4" hidden="1">
      <c r="A174">
        <f>'Batata bacon'!A12</f>
        <v>0</v>
      </c>
      <c r="B174">
        <f>'Batata bacon'!B12</f>
        <v>0</v>
      </c>
      <c r="C174">
        <f>'Batata bacon'!C12</f>
        <v>0</v>
      </c>
      <c r="D174">
        <f>'Batata bacon'!D12</f>
        <v>0</v>
      </c>
    </row>
    <row r="175" spans="1:4" hidden="1">
      <c r="A175" t="str">
        <f>'Batata rustica'!A5</f>
        <v>Batata rustica</v>
      </c>
      <c r="B175">
        <f>'Batata rustica'!B5</f>
        <v>2.5</v>
      </c>
      <c r="C175" t="str">
        <f>'Batata rustica'!C5</f>
        <v>KG</v>
      </c>
      <c r="D175" t="str">
        <f>'Batata rustica'!D5</f>
        <v>KG</v>
      </c>
    </row>
    <row r="176" spans="1:4" hidden="1">
      <c r="A176">
        <f>'Batata rustica'!A6</f>
        <v>0</v>
      </c>
      <c r="B176">
        <f>'Batata rustica'!B6</f>
        <v>0</v>
      </c>
      <c r="C176">
        <f>'Batata rustica'!C6</f>
        <v>0</v>
      </c>
      <c r="D176">
        <f>'Batata rustica'!D6</f>
        <v>0</v>
      </c>
    </row>
    <row r="177" spans="1:4" hidden="1">
      <c r="A177">
        <f>'Batata rustica'!A7</f>
        <v>0</v>
      </c>
      <c r="B177">
        <f>'Batata rustica'!B7</f>
        <v>0</v>
      </c>
      <c r="C177">
        <f>'Batata rustica'!C7</f>
        <v>0</v>
      </c>
      <c r="D177">
        <f>'Batata rustica'!D7</f>
        <v>0</v>
      </c>
    </row>
    <row r="178" spans="1:4" hidden="1">
      <c r="A178">
        <f>'Batata rustica'!A8</f>
        <v>0</v>
      </c>
      <c r="B178">
        <f>'Batata rustica'!B8</f>
        <v>0</v>
      </c>
      <c r="C178">
        <f>'Batata rustica'!C8</f>
        <v>0</v>
      </c>
      <c r="D178">
        <f>'Batata rustica'!D8</f>
        <v>0</v>
      </c>
    </row>
    <row r="179" spans="1:4" hidden="1">
      <c r="A179">
        <f>'Batata rustica'!A9</f>
        <v>0</v>
      </c>
      <c r="B179">
        <f>'Batata rustica'!B9</f>
        <v>0</v>
      </c>
      <c r="C179">
        <f>'Batata rustica'!C9</f>
        <v>0</v>
      </c>
      <c r="D179">
        <f>'Batata rustica'!D9</f>
        <v>0</v>
      </c>
    </row>
    <row r="180" spans="1:4" hidden="1">
      <c r="A180">
        <f>'Batata rustica'!A10</f>
        <v>0</v>
      </c>
      <c r="B180">
        <f>'Batata rustica'!B10</f>
        <v>0</v>
      </c>
      <c r="C180">
        <f>'Batata rustica'!C10</f>
        <v>0</v>
      </c>
      <c r="D180">
        <f>'Batata rustica'!D10</f>
        <v>0</v>
      </c>
    </row>
    <row r="181" spans="1:4" hidden="1">
      <c r="A181" t="str">
        <f>'Batata rustica'!A11</f>
        <v>Sal</v>
      </c>
      <c r="B181">
        <f>'Batata rustica'!B11</f>
        <v>0.02</v>
      </c>
      <c r="C181" t="str">
        <f>'Batata rustica'!C11</f>
        <v>KG</v>
      </c>
      <c r="D181" t="str">
        <f>'Batata rustica'!D11</f>
        <v>KG</v>
      </c>
    </row>
    <row r="182" spans="1:4" hidden="1">
      <c r="A182">
        <f>'Batata rustica'!A12</f>
        <v>0</v>
      </c>
      <c r="B182">
        <f>'Batata rustica'!B12</f>
        <v>0</v>
      </c>
      <c r="C182">
        <f>'Batata rustica'!C12</f>
        <v>0</v>
      </c>
      <c r="D182">
        <f>'Batata rustica'!D12</f>
        <v>0</v>
      </c>
    </row>
    <row r="183" spans="1:4" hidden="1">
      <c r="A183">
        <f>'Batata rustica'!A13</f>
        <v>0</v>
      </c>
      <c r="B183">
        <f>'Batata rustica'!B13</f>
        <v>0</v>
      </c>
      <c r="C183">
        <f>'Batata rustica'!C13</f>
        <v>0</v>
      </c>
      <c r="D183">
        <f>'Batata rustica'!D13</f>
        <v>0</v>
      </c>
    </row>
    <row r="184" spans="1:4" hidden="1">
      <c r="A184" t="str">
        <f>'Tirinhas de picanha'!A5</f>
        <v>Picanha</v>
      </c>
      <c r="B184">
        <f>'Tirinhas de picanha'!B5</f>
        <v>0.4</v>
      </c>
      <c r="C184" t="str">
        <f>'Tirinhas de picanha'!C5</f>
        <v>KG</v>
      </c>
      <c r="D184" t="str">
        <f>'Tirinhas de picanha'!D5</f>
        <v>KG</v>
      </c>
    </row>
    <row r="185" spans="1:4" hidden="1">
      <c r="A185" t="str">
        <f>'Tirinhas de picanha'!A6</f>
        <v>Cebola</v>
      </c>
      <c r="B185">
        <f>'Tirinhas de picanha'!B6</f>
        <v>0.1</v>
      </c>
      <c r="C185" t="str">
        <f>'Tirinhas de picanha'!C6</f>
        <v>KG</v>
      </c>
      <c r="D185" t="str">
        <f>'Tirinhas de picanha'!D6</f>
        <v>KG</v>
      </c>
    </row>
    <row r="186" spans="1:4" hidden="1">
      <c r="A186" t="str">
        <f>'Tirinhas de picanha'!A7</f>
        <v>Dente de alho</v>
      </c>
      <c r="B186">
        <f>'Tirinhas de picanha'!B7</f>
        <v>2</v>
      </c>
      <c r="C186" t="str">
        <f>'Tirinhas de picanha'!C7</f>
        <v>UND</v>
      </c>
      <c r="D186" t="str">
        <f>'Tirinhas de picanha'!D7</f>
        <v>UND</v>
      </c>
    </row>
    <row r="187" spans="1:4" hidden="1">
      <c r="A187" t="str">
        <f>'Tirinhas de picanha'!A8</f>
        <v>Óleo</v>
      </c>
      <c r="B187">
        <f>'Tirinhas de picanha'!B8</f>
        <v>0.04</v>
      </c>
      <c r="C187" t="str">
        <f>'Tirinhas de picanha'!C8</f>
        <v>LT</v>
      </c>
      <c r="D187" t="str">
        <f>'Tirinhas de picanha'!D8</f>
        <v>LT</v>
      </c>
    </row>
    <row r="188" spans="1:4" hidden="1">
      <c r="A188" t="str">
        <f>'Tirinhas de picanha'!A9</f>
        <v>Mussarela</v>
      </c>
      <c r="B188">
        <f>'Tirinhas de picanha'!B9</f>
        <v>0.2</v>
      </c>
      <c r="C188" t="str">
        <f>'Tirinhas de picanha'!C9</f>
        <v>KG</v>
      </c>
      <c r="D188" t="str">
        <f>'Tirinhas de picanha'!D9</f>
        <v>KG</v>
      </c>
    </row>
    <row r="189" spans="1:4" hidden="1">
      <c r="A189" t="str">
        <f>'Tirinhas de picanha'!A10</f>
        <v>Pimenta do reino</v>
      </c>
      <c r="B189">
        <f>'Tirinhas de picanha'!B10</f>
        <v>5.0000000000000001E-3</v>
      </c>
      <c r="C189" t="str">
        <f>'Tirinhas de picanha'!C10</f>
        <v>KG</v>
      </c>
      <c r="D189" t="str">
        <f>'Tirinhas de picanha'!D10</f>
        <v>KG</v>
      </c>
    </row>
    <row r="190" spans="1:4" hidden="1">
      <c r="A190" t="str">
        <f>'Tirinhas de picanha'!A11</f>
        <v>Sal</v>
      </c>
      <c r="B190">
        <f>'Tirinhas de picanha'!B11</f>
        <v>0.02</v>
      </c>
      <c r="C190" t="str">
        <f>'Tirinhas de picanha'!C11</f>
        <v>KG</v>
      </c>
      <c r="D190" t="str">
        <f>'Tirinhas de picanha'!D11</f>
        <v>KG</v>
      </c>
    </row>
    <row r="191" spans="1:4" hidden="1">
      <c r="A191" t="str">
        <f>'Tirinhas de picanha'!A12</f>
        <v>Mandioca cozida</v>
      </c>
      <c r="B191">
        <f>'Tirinhas de picanha'!B12</f>
        <v>2</v>
      </c>
      <c r="C191" t="str">
        <f>'Tirinhas de picanha'!C12</f>
        <v>UND</v>
      </c>
      <c r="D191" t="str">
        <f>'Tirinhas de picanha'!D12</f>
        <v>UND</v>
      </c>
    </row>
    <row r="192" spans="1:4" hidden="1">
      <c r="A192">
        <f>'Tirinhas de picanha'!A13</f>
        <v>0</v>
      </c>
      <c r="B192">
        <f>'Tirinhas de picanha'!B13</f>
        <v>0</v>
      </c>
      <c r="C192">
        <f>'Tirinhas de picanha'!C13</f>
        <v>0</v>
      </c>
      <c r="D192">
        <f>'Tirinhas de picanha'!D13</f>
        <v>0</v>
      </c>
    </row>
    <row r="193" spans="1:4" hidden="1">
      <c r="A193">
        <f>'Tirinhas de picanha'!A14</f>
        <v>0</v>
      </c>
      <c r="B193">
        <f>'Tirinhas de picanha'!B14</f>
        <v>0</v>
      </c>
      <c r="C193">
        <f>'Tirinhas de picanha'!C14</f>
        <v>0</v>
      </c>
      <c r="D193">
        <f>'Tirinhas de picanha'!D14</f>
        <v>0</v>
      </c>
    </row>
    <row r="194" spans="1:4" hidden="1">
      <c r="A194" t="str">
        <f>'Filé suíno petisco'!A5</f>
        <v>Filé suíno</v>
      </c>
      <c r="B194">
        <f>'Filé suíno petisco'!B5</f>
        <v>0.15</v>
      </c>
      <c r="C194" t="str">
        <f>'Filé suíno petisco'!C5</f>
        <v>KG</v>
      </c>
      <c r="D194" t="str">
        <f>'Filé suíno petisco'!D5</f>
        <v>KG</v>
      </c>
    </row>
    <row r="195" spans="1:4" hidden="1">
      <c r="A195">
        <f>'Filé suíno petisco'!A6</f>
        <v>0</v>
      </c>
      <c r="B195">
        <f>'Filé suíno petisco'!B6</f>
        <v>0</v>
      </c>
      <c r="C195">
        <f>'Filé suíno petisco'!C6</f>
        <v>0</v>
      </c>
      <c r="D195">
        <f>'Filé suíno petisco'!D6</f>
        <v>0</v>
      </c>
    </row>
    <row r="196" spans="1:4" hidden="1">
      <c r="A196" t="str">
        <f>'Filé suíno petisco'!A7</f>
        <v>Dente de alho</v>
      </c>
      <c r="B196">
        <f>'Filé suíno petisco'!B7</f>
        <v>2</v>
      </c>
      <c r="C196" t="str">
        <f>'Filé suíno petisco'!C7</f>
        <v>UND</v>
      </c>
      <c r="D196" t="str">
        <f>'Filé suíno petisco'!D7</f>
        <v>UND</v>
      </c>
    </row>
    <row r="197" spans="1:4" hidden="1">
      <c r="A197" t="str">
        <f>'Filé suíno petisco'!A8</f>
        <v>Óleo</v>
      </c>
      <c r="B197">
        <f>'Filé suíno petisco'!B8</f>
        <v>0.04</v>
      </c>
      <c r="C197" t="str">
        <f>'Filé suíno petisco'!C8</f>
        <v>LT</v>
      </c>
      <c r="D197" t="str">
        <f>'Filé suíno petisco'!D8</f>
        <v>LT</v>
      </c>
    </row>
    <row r="198" spans="1:4" hidden="1">
      <c r="A198">
        <f>'Filé suíno petisco'!A9</f>
        <v>0</v>
      </c>
      <c r="B198">
        <f>'Filé suíno petisco'!B9</f>
        <v>0</v>
      </c>
      <c r="C198">
        <f>'Filé suíno petisco'!C9</f>
        <v>0</v>
      </c>
      <c r="D198">
        <f>'Filé suíno petisco'!D9</f>
        <v>0</v>
      </c>
    </row>
    <row r="199" spans="1:4" hidden="1">
      <c r="A199" t="str">
        <f>'Filé suíno petisco'!A10</f>
        <v>Pimenta do reino</v>
      </c>
      <c r="B199">
        <f>'Filé suíno petisco'!B10</f>
        <v>5.0000000000000001E-3</v>
      </c>
      <c r="C199" t="str">
        <f>'Filé suíno petisco'!C10</f>
        <v>KG</v>
      </c>
      <c r="D199" t="str">
        <f>'Filé suíno petisco'!D10</f>
        <v>KG</v>
      </c>
    </row>
    <row r="200" spans="1:4" hidden="1">
      <c r="A200" t="str">
        <f>'Filé suíno petisco'!A11</f>
        <v>Sal</v>
      </c>
      <c r="B200">
        <f>'Filé suíno petisco'!B11</f>
        <v>0.02</v>
      </c>
      <c r="C200" t="str">
        <f>'Filé suíno petisco'!C11</f>
        <v>KG</v>
      </c>
      <c r="D200" t="str">
        <f>'Filé suíno petisco'!D11</f>
        <v>KG</v>
      </c>
    </row>
    <row r="201" spans="1:4" hidden="1">
      <c r="A201" t="str">
        <f>'Filé suíno petisco'!A12</f>
        <v>Batata rustica</v>
      </c>
      <c r="B201">
        <f>'Filé suíno petisco'!B12</f>
        <v>0.1</v>
      </c>
      <c r="C201" t="str">
        <f>'Filé suíno petisco'!C12</f>
        <v>KG</v>
      </c>
      <c r="D201" t="str">
        <f>'Filé suíno petisco'!D12</f>
        <v>KG</v>
      </c>
    </row>
    <row r="202" spans="1:4" hidden="1">
      <c r="A202" t="str">
        <f>'Filé suíno petisco'!A13</f>
        <v>Molho barbecue</v>
      </c>
      <c r="B202">
        <f>'Filé suíno petisco'!B13</f>
        <v>0.08</v>
      </c>
      <c r="C202" t="str">
        <f>'Filé suíno petisco'!C13</f>
        <v>LT</v>
      </c>
      <c r="D202" t="str">
        <f>'Filé suíno petisco'!D13</f>
        <v>LT</v>
      </c>
    </row>
    <row r="203" spans="1:4" hidden="1">
      <c r="A203">
        <f>'Filé suíno petisco'!A14</f>
        <v>0</v>
      </c>
      <c r="B203">
        <f>'Filé suíno petisco'!B14</f>
        <v>0</v>
      </c>
      <c r="C203">
        <f>'Filé suíno petisco'!C14</f>
        <v>0</v>
      </c>
      <c r="D203">
        <f>'Filé suíno petisco'!D14</f>
        <v>0</v>
      </c>
    </row>
    <row r="204" spans="1:4" hidden="1">
      <c r="A204">
        <f>'Filé suíno petisco'!A15</f>
        <v>0</v>
      </c>
      <c r="B204">
        <f>'Filé suíno petisco'!B15</f>
        <v>0</v>
      </c>
      <c r="C204">
        <f>'Filé suíno petisco'!C15</f>
        <v>0</v>
      </c>
      <c r="D204">
        <f>'Filé suíno petisco'!D15</f>
        <v>0</v>
      </c>
    </row>
    <row r="205" spans="1:4" hidden="1">
      <c r="A205">
        <f>'Filé suíno petisco'!A16</f>
        <v>0</v>
      </c>
      <c r="B205">
        <f>'Filé suíno petisco'!B16</f>
        <v>0</v>
      </c>
      <c r="C205">
        <f>'Filé suíno petisco'!C16</f>
        <v>0</v>
      </c>
      <c r="D205">
        <f>'Filé suíno petisco'!D16</f>
        <v>0</v>
      </c>
    </row>
    <row r="206" spans="1:4" hidden="1">
      <c r="A206">
        <f>'Filé suíno petisco'!A17</f>
        <v>0</v>
      </c>
      <c r="B206">
        <f>'Filé suíno petisco'!B17</f>
        <v>0</v>
      </c>
      <c r="C206">
        <f>'Filé suíno petisco'!C17</f>
        <v>0</v>
      </c>
      <c r="D206">
        <f>'Filé suíno petisco'!D17</f>
        <v>0</v>
      </c>
    </row>
    <row r="207" spans="1:4" hidden="1">
      <c r="A207" t="str">
        <f>'Linguiça petisco'!A5</f>
        <v>Linguiça calabresa</v>
      </c>
      <c r="B207">
        <f>'Linguiça petisco'!B5</f>
        <v>0.15</v>
      </c>
      <c r="C207" t="str">
        <f>'Linguiça petisco'!C5</f>
        <v>KG</v>
      </c>
      <c r="D207" t="str">
        <f>'Linguiça petisco'!D5</f>
        <v>KG</v>
      </c>
    </row>
    <row r="208" spans="1:4" hidden="1">
      <c r="A208" t="str">
        <f>'Linguiça petisco'!A6</f>
        <v>Azeite</v>
      </c>
      <c r="B208">
        <f>'Linguiça petisco'!B6</f>
        <v>0.04</v>
      </c>
      <c r="C208" t="str">
        <f>'Linguiça petisco'!C6</f>
        <v>LT</v>
      </c>
      <c r="D208" t="str">
        <f>'Linguiça petisco'!D6</f>
        <v>LT</v>
      </c>
    </row>
    <row r="209" spans="1:4" hidden="1">
      <c r="A209" t="str">
        <f>'Linguiça petisco'!A7</f>
        <v>Óregano</v>
      </c>
      <c r="B209">
        <f>'Linguiça petisco'!B7</f>
        <v>2E-3</v>
      </c>
      <c r="C209" t="str">
        <f>'Linguiça petisco'!C7</f>
        <v>KG</v>
      </c>
      <c r="D209" t="str">
        <f>'Linguiça petisco'!D7</f>
        <v>KG</v>
      </c>
    </row>
    <row r="210" spans="1:4" hidden="1">
      <c r="A210" t="str">
        <f>'Linguiça petisco'!A8</f>
        <v>Cebola</v>
      </c>
      <c r="B210">
        <f>'Linguiça petisco'!B8</f>
        <v>0.1</v>
      </c>
      <c r="C210" t="str">
        <f>'Linguiça petisco'!C8</f>
        <v>KG</v>
      </c>
      <c r="D210" t="str">
        <f>'Linguiça petisco'!D8</f>
        <v>KG</v>
      </c>
    </row>
    <row r="211" spans="1:4" hidden="1">
      <c r="A211" t="str">
        <f>'Linguiça petisco'!A9</f>
        <v>Pimenta do reino</v>
      </c>
      <c r="B211">
        <f>'Linguiça petisco'!B9</f>
        <v>5.0000000000000001E-3</v>
      </c>
      <c r="C211" t="str">
        <f>'Linguiça petisco'!C9</f>
        <v>KG</v>
      </c>
      <c r="D211" t="str">
        <f>'Linguiça petisco'!D9</f>
        <v>KG</v>
      </c>
    </row>
    <row r="212" spans="1:4" hidden="1">
      <c r="A212" t="str">
        <f>'Linguiça petisco'!A10</f>
        <v>Batata frita</v>
      </c>
      <c r="B212">
        <f>'Linguiça petisco'!B10</f>
        <v>1</v>
      </c>
      <c r="C212" t="str">
        <f>'Linguiça petisco'!C10</f>
        <v>UND</v>
      </c>
      <c r="D212" t="str">
        <f>'Linguiça petisco'!D10</f>
        <v>UND</v>
      </c>
    </row>
    <row r="213" spans="1:4" hidden="1">
      <c r="A213" t="str">
        <f>'Linguiça petisco'!A11</f>
        <v>Sal</v>
      </c>
      <c r="B213">
        <f>'Linguiça petisco'!B11</f>
        <v>0.01</v>
      </c>
      <c r="C213" t="str">
        <f>'Linguiça petisco'!C11</f>
        <v>KG</v>
      </c>
      <c r="D213" t="str">
        <f>'Linguiça petisco'!D11</f>
        <v>KG</v>
      </c>
    </row>
    <row r="214" spans="1:4" hidden="1">
      <c r="A214" t="str">
        <f>'Linguiça petisco'!A12</f>
        <v>Cheddar</v>
      </c>
      <c r="B214">
        <f>'Linguiça petisco'!B12</f>
        <v>0.08</v>
      </c>
      <c r="C214" t="str">
        <f>'Linguiça petisco'!C12</f>
        <v>KG</v>
      </c>
      <c r="D214" t="str">
        <f>'Linguiça petisco'!D12</f>
        <v>KG</v>
      </c>
    </row>
    <row r="215" spans="1:4" hidden="1">
      <c r="A215">
        <f>'Linguiça petisco'!A13</f>
        <v>0</v>
      </c>
      <c r="B215">
        <f>'Linguiça petisco'!B13</f>
        <v>0</v>
      </c>
      <c r="C215">
        <f>'Linguiça petisco'!C13</f>
        <v>0</v>
      </c>
      <c r="D215">
        <f>'Linguiça petisco'!D13</f>
        <v>0</v>
      </c>
    </row>
    <row r="216" spans="1:4" hidden="1">
      <c r="A216">
        <f>'Linguiça petisco'!A14</f>
        <v>0</v>
      </c>
      <c r="B216">
        <f>'Linguiça petisco'!B14</f>
        <v>0</v>
      </c>
      <c r="C216">
        <f>'Linguiça petisco'!C14</f>
        <v>0</v>
      </c>
      <c r="D216">
        <f>'Linguiça petisco'!D14</f>
        <v>0</v>
      </c>
    </row>
    <row r="217" spans="1:4" hidden="1">
      <c r="A217">
        <f>'Linguiça petisco'!A15</f>
        <v>0</v>
      </c>
      <c r="B217">
        <f>'Linguiça petisco'!B15</f>
        <v>0</v>
      </c>
      <c r="C217">
        <f>'Linguiça petisco'!C15</f>
        <v>0</v>
      </c>
      <c r="D217">
        <f>'Linguiça petisco'!D15</f>
        <v>0</v>
      </c>
    </row>
    <row r="218" spans="1:4" hidden="1">
      <c r="A218">
        <f>'Linguiça petisco'!A16</f>
        <v>0</v>
      </c>
      <c r="B218">
        <f>'Linguiça petisco'!B16</f>
        <v>0</v>
      </c>
      <c r="C218">
        <f>'Linguiça petisco'!C16</f>
        <v>0</v>
      </c>
      <c r="D218">
        <f>'Linguiça petisco'!D16</f>
        <v>0</v>
      </c>
    </row>
    <row r="219" spans="1:4" hidden="1">
      <c r="A219" t="str">
        <f>'Sand. Parm. Bovino'!A5</f>
        <v>Parmegiana bovino</v>
      </c>
      <c r="B219">
        <f>'Sand. Parm. Bovino'!B5</f>
        <v>1</v>
      </c>
      <c r="C219" t="str">
        <f>'Sand. Parm. Bovino'!C5</f>
        <v>UND</v>
      </c>
      <c r="D219" t="str">
        <f>'Sand. Parm. Bovino'!D5</f>
        <v>UND</v>
      </c>
    </row>
    <row r="220" spans="1:4" hidden="1">
      <c r="A220" t="str">
        <f>'Sand. Parm. Bovino'!A6</f>
        <v>Presunto</v>
      </c>
      <c r="B220">
        <f>'Sand. Parm. Bovino'!B6</f>
        <v>0.04</v>
      </c>
      <c r="C220" t="str">
        <f>'Sand. Parm. Bovino'!C6</f>
        <v>KG</v>
      </c>
      <c r="D220" t="str">
        <f>'Sand. Parm. Bovino'!D6</f>
        <v>KG</v>
      </c>
    </row>
    <row r="221" spans="1:4" hidden="1">
      <c r="A221" t="str">
        <f>'Sand. Parm. Bovino'!A7</f>
        <v>Mussarela</v>
      </c>
      <c r="B221">
        <f>'Sand. Parm. Bovino'!B7</f>
        <v>0.08</v>
      </c>
      <c r="C221" t="str">
        <f>'Sand. Parm. Bovino'!C7</f>
        <v>KG</v>
      </c>
      <c r="D221" t="str">
        <f>'Sand. Parm. Bovino'!D7</f>
        <v>KG</v>
      </c>
    </row>
    <row r="222" spans="1:4" hidden="1">
      <c r="A222" t="str">
        <f>'Sand. Parm. Bovino'!A8</f>
        <v>Sal</v>
      </c>
      <c r="B222">
        <f>'Sand. Parm. Bovino'!B8</f>
        <v>0.01</v>
      </c>
      <c r="C222" t="str">
        <f>'Sand. Parm. Bovino'!C8</f>
        <v>KG</v>
      </c>
      <c r="D222" t="str">
        <f>'Sand. Parm. Bovino'!D8</f>
        <v>KG</v>
      </c>
    </row>
    <row r="223" spans="1:4" hidden="1">
      <c r="A223" t="str">
        <f>'Sand. Parm. Bovino'!A9</f>
        <v>Pimenta do reino</v>
      </c>
      <c r="B223">
        <f>'Sand. Parm. Bovino'!B9</f>
        <v>5.0000000000000001E-3</v>
      </c>
      <c r="C223" t="str">
        <f>'Sand. Parm. Bovino'!C9</f>
        <v>KG</v>
      </c>
      <c r="D223" t="str">
        <f>'Sand. Parm. Bovino'!D9</f>
        <v>KG</v>
      </c>
    </row>
    <row r="224" spans="1:4" hidden="1">
      <c r="A224" t="str">
        <f>'Sand. Parm. Bovino'!A10</f>
        <v>Baguete 15 cm</v>
      </c>
      <c r="B224">
        <f>'Sand. Parm. Bovino'!B10</f>
        <v>1</v>
      </c>
      <c r="C224" t="str">
        <f>'Sand. Parm. Bovino'!C10</f>
        <v>UND</v>
      </c>
      <c r="D224" t="str">
        <f>'Sand. Parm. Bovino'!D10</f>
        <v>UND</v>
      </c>
    </row>
    <row r="225" spans="1:4" hidden="1">
      <c r="A225" t="str">
        <f>'Sand. Parm. Bovino'!A11</f>
        <v>Molho de tomate</v>
      </c>
      <c r="B225">
        <f>'Sand. Parm. Bovino'!B11</f>
        <v>0.1</v>
      </c>
      <c r="C225" t="str">
        <f>'Sand. Parm. Bovino'!C11</f>
        <v>KG</v>
      </c>
      <c r="D225" t="str">
        <f>'Sand. Parm. Bovino'!D11</f>
        <v>KG</v>
      </c>
    </row>
    <row r="226" spans="1:4" hidden="1">
      <c r="A226" t="str">
        <f>'Sand. Parm. Bovino'!A12</f>
        <v>Maionese de alho</v>
      </c>
      <c r="B226">
        <f>'Sand. Parm. Bovino'!B12</f>
        <v>1</v>
      </c>
      <c r="C226" t="str">
        <f>'Sand. Parm. Bovino'!C12</f>
        <v>UND</v>
      </c>
      <c r="D226" t="str">
        <f>'Sand. Parm. Bovino'!D12</f>
        <v>UND</v>
      </c>
    </row>
    <row r="227" spans="1:4" hidden="1">
      <c r="A227">
        <f>'Sand. Parm. Bovino'!A13</f>
        <v>0</v>
      </c>
      <c r="B227">
        <f>'Sand. Parm. Bovino'!B13</f>
        <v>0</v>
      </c>
      <c r="C227">
        <f>'Sand. Parm. Bovino'!C13</f>
        <v>0</v>
      </c>
      <c r="D227">
        <f>'Sand. Parm. Bovino'!D13</f>
        <v>0</v>
      </c>
    </row>
    <row r="228" spans="1:4" hidden="1">
      <c r="A228">
        <f>'Sand. Parm. Bovino'!A14</f>
        <v>0</v>
      </c>
      <c r="B228">
        <f>'Sand. Parm. Bovino'!B14</f>
        <v>0</v>
      </c>
      <c r="C228">
        <f>'Sand. Parm. Bovino'!C14</f>
        <v>0</v>
      </c>
      <c r="D228">
        <f>'Sand. Parm. Bovino'!D14</f>
        <v>0</v>
      </c>
    </row>
    <row r="229" spans="1:4" hidden="1">
      <c r="A229" t="str">
        <f>'Sand. Parm. Frango'!A5</f>
        <v>Parmegiana frango</v>
      </c>
      <c r="B229">
        <f>'Sand. Parm. Frango'!B5</f>
        <v>1</v>
      </c>
      <c r="C229" t="str">
        <f>'Sand. Parm. Frango'!C5</f>
        <v>UND</v>
      </c>
      <c r="D229" t="str">
        <f>'Sand. Parm. Frango'!D5</f>
        <v>UND</v>
      </c>
    </row>
    <row r="230" spans="1:4" hidden="1">
      <c r="A230" t="str">
        <f>'Sand. Parm. Frango'!A6</f>
        <v>Presunto</v>
      </c>
      <c r="B230">
        <f>'Sand. Parm. Frango'!B6</f>
        <v>0.04</v>
      </c>
      <c r="C230" t="str">
        <f>'Sand. Parm. Frango'!C6</f>
        <v>KG</v>
      </c>
      <c r="D230" t="str">
        <f>'Sand. Parm. Frango'!D6</f>
        <v>KG</v>
      </c>
    </row>
    <row r="231" spans="1:4" hidden="1">
      <c r="A231" t="str">
        <f>'Sand. Parm. Frango'!A7</f>
        <v>Mussarela</v>
      </c>
      <c r="B231">
        <f>'Sand. Parm. Frango'!B7</f>
        <v>0.08</v>
      </c>
      <c r="C231" t="str">
        <f>'Sand. Parm. Frango'!C7</f>
        <v>KG</v>
      </c>
      <c r="D231" t="str">
        <f>'Sand. Parm. Frango'!D7</f>
        <v>KG</v>
      </c>
    </row>
    <row r="232" spans="1:4" hidden="1">
      <c r="A232" t="str">
        <f>'Sand. Parm. Frango'!A8</f>
        <v>Sal</v>
      </c>
      <c r="B232">
        <f>'Sand. Parm. Frango'!B8</f>
        <v>0.01</v>
      </c>
      <c r="C232" t="str">
        <f>'Sand. Parm. Frango'!C8</f>
        <v>KG</v>
      </c>
      <c r="D232" t="str">
        <f>'Sand. Parm. Frango'!D8</f>
        <v>KG</v>
      </c>
    </row>
    <row r="233" spans="1:4" hidden="1">
      <c r="A233" t="str">
        <f>'Sand. Parm. Frango'!A9</f>
        <v>Pimenta do reino</v>
      </c>
      <c r="B233">
        <f>'Sand. Parm. Frango'!B9</f>
        <v>5.0000000000000001E-3</v>
      </c>
      <c r="C233" t="str">
        <f>'Sand. Parm. Frango'!C9</f>
        <v>KG</v>
      </c>
      <c r="D233" t="str">
        <f>'Sand. Parm. Frango'!D9</f>
        <v>KG</v>
      </c>
    </row>
    <row r="234" spans="1:4" hidden="1">
      <c r="A234" t="str">
        <f>'Sand. Parm. Frango'!A10</f>
        <v>Baguete 15 cm</v>
      </c>
      <c r="B234">
        <f>'Sand. Parm. Frango'!B10</f>
        <v>1</v>
      </c>
      <c r="C234" t="str">
        <f>'Sand. Parm. Frango'!C10</f>
        <v>UND</v>
      </c>
      <c r="D234" t="str">
        <f>'Sand. Parm. Frango'!D10</f>
        <v>UND</v>
      </c>
    </row>
    <row r="235" spans="1:4" hidden="1">
      <c r="A235" t="str">
        <f>'Sand. Parm. Frango'!A11</f>
        <v>Molho de tomate</v>
      </c>
      <c r="B235">
        <f>'Sand. Parm. Frango'!B11</f>
        <v>0.1</v>
      </c>
      <c r="C235" t="str">
        <f>'Sand. Parm. Frango'!C11</f>
        <v>KG</v>
      </c>
      <c r="D235" t="str">
        <f>'Sand. Parm. Frango'!D11</f>
        <v>KG</v>
      </c>
    </row>
    <row r="236" spans="1:4" hidden="1">
      <c r="A236" t="str">
        <f>'Sand. Parm. Frango'!A12</f>
        <v>Maionese de alho</v>
      </c>
      <c r="B236">
        <f>'Sand. Parm. Frango'!B12</f>
        <v>1</v>
      </c>
      <c r="C236" t="str">
        <f>'Sand. Parm. Frango'!C12</f>
        <v>UND</v>
      </c>
      <c r="D236" t="str">
        <f>'Sand. Parm. Frango'!D12</f>
        <v>UND</v>
      </c>
    </row>
    <row r="237" spans="1:4" hidden="1">
      <c r="A237">
        <f>'Sand. Parm. Frango'!A13</f>
        <v>0</v>
      </c>
      <c r="B237">
        <f>'Sand. Parm. Frango'!B13</f>
        <v>0</v>
      </c>
      <c r="C237">
        <f>'Sand. Parm. Frango'!C13</f>
        <v>0</v>
      </c>
      <c r="D237">
        <f>'Sand. Parm. Frango'!D13</f>
        <v>0</v>
      </c>
    </row>
    <row r="238" spans="1:4" hidden="1">
      <c r="A238">
        <f>'Sand. Parm. Frango'!A14</f>
        <v>0</v>
      </c>
      <c r="B238">
        <f>'Sand. Parm. Frango'!B14</f>
        <v>0</v>
      </c>
      <c r="C238">
        <f>'Sand. Parm. Frango'!C14</f>
        <v>0</v>
      </c>
      <c r="D238">
        <f>'Sand. Parm. Frango'!D14</f>
        <v>0</v>
      </c>
    </row>
    <row r="239" spans="1:4" hidden="1">
      <c r="A239" t="str">
        <f>Suíno!A5</f>
        <v>Filé suíno</v>
      </c>
      <c r="B239">
        <f>Suíno!B5</f>
        <v>0.15</v>
      </c>
      <c r="C239" t="str">
        <f>Suíno!C5</f>
        <v>KG</v>
      </c>
      <c r="D239" t="str">
        <f>Suíno!D5</f>
        <v>KG</v>
      </c>
    </row>
    <row r="240" spans="1:4" hidden="1">
      <c r="A240" t="str">
        <f>Suíno!A6</f>
        <v>Molho barbecue</v>
      </c>
      <c r="B240">
        <f>Suíno!B6</f>
        <v>4.4999999999999998E-2</v>
      </c>
      <c r="C240" t="str">
        <f>Suíno!C6</f>
        <v>KG</v>
      </c>
      <c r="D240" t="str">
        <f>Suíno!D6</f>
        <v>KG</v>
      </c>
    </row>
    <row r="241" spans="1:4" hidden="1">
      <c r="A241" t="str">
        <f>Suíno!A7</f>
        <v>Requeijão cremoso</v>
      </c>
      <c r="B241">
        <f>Suíno!B7</f>
        <v>0.04</v>
      </c>
      <c r="C241" t="str">
        <f>Suíno!C7</f>
        <v>KG</v>
      </c>
      <c r="D241" t="str">
        <f>Suíno!D7</f>
        <v>KG</v>
      </c>
    </row>
    <row r="242" spans="1:4" hidden="1">
      <c r="A242" t="str">
        <f>Suíno!A8</f>
        <v>Sal</v>
      </c>
      <c r="B242">
        <f>Suíno!B8</f>
        <v>0.01</v>
      </c>
      <c r="C242" t="str">
        <f>Suíno!C8</f>
        <v>KG</v>
      </c>
      <c r="D242" t="str">
        <f>Suíno!D8</f>
        <v>KG</v>
      </c>
    </row>
    <row r="243" spans="1:4" hidden="1">
      <c r="A243" t="str">
        <f>Suíno!A9</f>
        <v>Pimenta do reino</v>
      </c>
      <c r="B243">
        <f>Suíno!B9</f>
        <v>5.0000000000000001E-3</v>
      </c>
      <c r="C243" t="str">
        <f>Suíno!C9</f>
        <v>KG</v>
      </c>
      <c r="D243" t="str">
        <f>Suíno!D9</f>
        <v>KG</v>
      </c>
    </row>
    <row r="244" spans="1:4" hidden="1">
      <c r="A244" t="str">
        <f>Suíno!A10</f>
        <v>Baguete 15 cm</v>
      </c>
      <c r="B244">
        <f>Suíno!B10</f>
        <v>1</v>
      </c>
      <c r="C244" t="str">
        <f>Suíno!C10</f>
        <v>UND</v>
      </c>
      <c r="D244" t="str">
        <f>Suíno!D10</f>
        <v>UND</v>
      </c>
    </row>
    <row r="245" spans="1:4" hidden="1">
      <c r="A245">
        <f>Suíno!A11</f>
        <v>0</v>
      </c>
      <c r="B245">
        <f>Suíno!B11</f>
        <v>0</v>
      </c>
      <c r="C245">
        <f>Suíno!C11</f>
        <v>0</v>
      </c>
      <c r="D245">
        <f>Suíno!D11</f>
        <v>0</v>
      </c>
    </row>
    <row r="246" spans="1:4" hidden="1">
      <c r="A246">
        <f>Suíno!A12</f>
        <v>0</v>
      </c>
      <c r="B246">
        <f>Suíno!B12</f>
        <v>0</v>
      </c>
      <c r="C246">
        <f>Suíno!C12</f>
        <v>0</v>
      </c>
      <c r="D246">
        <f>Suíno!D12</f>
        <v>0</v>
      </c>
    </row>
    <row r="247" spans="1:4" hidden="1">
      <c r="A247">
        <f>Suíno!A13</f>
        <v>0</v>
      </c>
      <c r="B247">
        <f>Suíno!B13</f>
        <v>0</v>
      </c>
      <c r="C247">
        <f>Suíno!C13</f>
        <v>0</v>
      </c>
      <c r="D247">
        <f>Suíno!D13</f>
        <v>0</v>
      </c>
    </row>
    <row r="248" spans="1:4" hidden="1">
      <c r="A248" t="str">
        <f>'Sanduíche de frango'!A5</f>
        <v>Peito de frango</v>
      </c>
      <c r="B248">
        <f>'Sanduíche de frango'!B5</f>
        <v>0.15</v>
      </c>
      <c r="C248" t="str">
        <f>'Sanduíche de frango'!C5</f>
        <v>KG</v>
      </c>
      <c r="D248" t="str">
        <f>'Sanduíche de frango'!D5</f>
        <v>KG</v>
      </c>
    </row>
    <row r="249" spans="1:4" hidden="1">
      <c r="A249" t="str">
        <f>'Sanduíche de frango'!A6</f>
        <v>Queijo minas</v>
      </c>
      <c r="B249">
        <f>'Sanduíche de frango'!B6</f>
        <v>0.08</v>
      </c>
      <c r="C249" t="str">
        <f>'Sanduíche de frango'!C6</f>
        <v>KG</v>
      </c>
      <c r="D249" t="str">
        <f>'Sanduíche de frango'!D6</f>
        <v>KG</v>
      </c>
    </row>
    <row r="250" spans="1:4" hidden="1">
      <c r="A250" t="str">
        <f>'Sanduíche de frango'!A7</f>
        <v>Maionese de ervas</v>
      </c>
      <c r="B250">
        <f>'Sanduíche de frango'!B7</f>
        <v>1</v>
      </c>
      <c r="C250" t="str">
        <f>'Sanduíche de frango'!C7</f>
        <v>UND</v>
      </c>
      <c r="D250" t="str">
        <f>'Sanduíche de frango'!D7</f>
        <v>UND</v>
      </c>
    </row>
    <row r="251" spans="1:4" hidden="1">
      <c r="A251" t="str">
        <f>'Sanduíche de frango'!A8</f>
        <v>Sal</v>
      </c>
      <c r="B251">
        <f>'Sanduíche de frango'!B8</f>
        <v>0.01</v>
      </c>
      <c r="C251" t="str">
        <f>'Sanduíche de frango'!C8</f>
        <v>KG</v>
      </c>
      <c r="D251" t="str">
        <f>'Sanduíche de frango'!D8</f>
        <v>KG</v>
      </c>
    </row>
    <row r="252" spans="1:4" hidden="1">
      <c r="A252" t="str">
        <f>'Sanduíche de frango'!A9</f>
        <v>Pimenta do reino</v>
      </c>
      <c r="B252">
        <f>'Sanduíche de frango'!B9</f>
        <v>5.0000000000000001E-3</v>
      </c>
      <c r="C252" t="str">
        <f>'Sanduíche de frango'!C9</f>
        <v>KG</v>
      </c>
      <c r="D252" t="str">
        <f>'Sanduíche de frango'!D9</f>
        <v>KG</v>
      </c>
    </row>
    <row r="253" spans="1:4" hidden="1">
      <c r="A253" t="str">
        <f>'Sanduíche de frango'!A10</f>
        <v>Baguete 15 cm</v>
      </c>
      <c r="B253">
        <f>'Sanduíche de frango'!B10</f>
        <v>1</v>
      </c>
      <c r="C253" t="str">
        <f>'Sanduíche de frango'!C10</f>
        <v>UND</v>
      </c>
      <c r="D253" t="str">
        <f>'Sanduíche de frango'!D10</f>
        <v>UND</v>
      </c>
    </row>
    <row r="254" spans="1:4" hidden="1">
      <c r="A254">
        <f>'Sanduíche de frango'!A11</f>
        <v>0</v>
      </c>
      <c r="B254">
        <f>'Sanduíche de frango'!B11</f>
        <v>0</v>
      </c>
      <c r="C254">
        <f>'Sanduíche de frango'!C11</f>
        <v>0</v>
      </c>
      <c r="D254">
        <f>'Sanduíche de frango'!D11</f>
        <v>0</v>
      </c>
    </row>
    <row r="255" spans="1:4" hidden="1">
      <c r="A255">
        <f>'Sanduíche de frango'!A12</f>
        <v>0</v>
      </c>
      <c r="B255">
        <f>'Sanduíche de frango'!B12</f>
        <v>0</v>
      </c>
      <c r="C255">
        <f>'Sanduíche de frango'!C12</f>
        <v>0</v>
      </c>
      <c r="D255">
        <f>'Sanduíche de frango'!D12</f>
        <v>0</v>
      </c>
    </row>
    <row r="256" spans="1:4" hidden="1">
      <c r="A256" t="str">
        <f>'X-Salada'!A5</f>
        <v>Hamburguer</v>
      </c>
      <c r="B256">
        <f>'X-Salada'!B5</f>
        <v>1</v>
      </c>
      <c r="C256" t="str">
        <f>'X-Salada'!C5</f>
        <v>UND</v>
      </c>
      <c r="D256" t="str">
        <f>'X-Salada'!D5</f>
        <v>UND</v>
      </c>
    </row>
    <row r="257" spans="1:4" hidden="1">
      <c r="A257" t="str">
        <f>'X-Salada'!A6</f>
        <v>Maionese de alho</v>
      </c>
      <c r="B257">
        <f>'X-Salada'!B6</f>
        <v>1</v>
      </c>
      <c r="C257" t="str">
        <f>'X-Salada'!C6</f>
        <v>UND</v>
      </c>
      <c r="D257" t="str">
        <f>'X-Salada'!D6</f>
        <v>UND</v>
      </c>
    </row>
    <row r="258" spans="1:4" hidden="1">
      <c r="A258" t="str">
        <f>'X-Salada'!A7</f>
        <v>Mussarela</v>
      </c>
      <c r="B258">
        <f>'X-Salada'!B7</f>
        <v>0.04</v>
      </c>
      <c r="C258" t="str">
        <f>'X-Salada'!C7</f>
        <v>KG</v>
      </c>
      <c r="D258" t="str">
        <f>'X-Salada'!D7</f>
        <v>KG</v>
      </c>
    </row>
    <row r="259" spans="1:4" hidden="1">
      <c r="A259" t="str">
        <f>'X-Salada'!A8</f>
        <v>Alface crespa</v>
      </c>
      <c r="B259">
        <f>'X-Salada'!B8</f>
        <v>0.25</v>
      </c>
      <c r="C259" t="str">
        <f>'X-Salada'!C8</f>
        <v>MÇ</v>
      </c>
      <c r="D259" t="str">
        <f>'X-Salada'!D8</f>
        <v>MÇ</v>
      </c>
    </row>
    <row r="260" spans="1:4" hidden="1">
      <c r="A260" t="str">
        <f>'X-Salada'!A9</f>
        <v>Tomate</v>
      </c>
      <c r="B260">
        <f>'X-Salada'!B9</f>
        <v>0.1</v>
      </c>
      <c r="C260" t="str">
        <f>'X-Salada'!C9</f>
        <v>KG</v>
      </c>
      <c r="D260" t="str">
        <f>'X-Salada'!D9</f>
        <v>KG</v>
      </c>
    </row>
    <row r="261" spans="1:4" hidden="1">
      <c r="A261" t="str">
        <f>'X-Salada'!A10</f>
        <v>Pão de hamburguer</v>
      </c>
      <c r="B261">
        <f>'X-Salada'!B10</f>
        <v>1</v>
      </c>
      <c r="C261" t="str">
        <f>'X-Salada'!C10</f>
        <v>UND</v>
      </c>
      <c r="D261" t="str">
        <f>'X-Salada'!D10</f>
        <v>UND</v>
      </c>
    </row>
    <row r="262" spans="1:4" hidden="1">
      <c r="A262" t="str">
        <f>'X-Salada'!A11</f>
        <v>Sal</v>
      </c>
      <c r="B262">
        <f>'X-Salada'!B11</f>
        <v>0.01</v>
      </c>
      <c r="C262" t="str">
        <f>'X-Salada'!C11</f>
        <v>KG</v>
      </c>
      <c r="D262" t="str">
        <f>'X-Salada'!D11</f>
        <v>KG</v>
      </c>
    </row>
    <row r="263" spans="1:4" hidden="1">
      <c r="A263" t="str">
        <f>'X-Salada'!A12</f>
        <v>Pimenta do reino</v>
      </c>
      <c r="B263">
        <f>'X-Salada'!B12</f>
        <v>5.0000000000000001E-3</v>
      </c>
      <c r="C263" t="str">
        <f>'X-Salada'!C12</f>
        <v>KG</v>
      </c>
      <c r="D263" t="str">
        <f>'X-Salada'!D12</f>
        <v>KG</v>
      </c>
    </row>
    <row r="264" spans="1:4" hidden="1">
      <c r="A264">
        <f>'X-Salada'!A13</f>
        <v>0</v>
      </c>
      <c r="B264">
        <f>'X-Salada'!B13</f>
        <v>0</v>
      </c>
      <c r="C264">
        <f>'X-Salada'!C13</f>
        <v>0</v>
      </c>
      <c r="D264">
        <f>'X-Salada'!D13</f>
        <v>0</v>
      </c>
    </row>
    <row r="265" spans="1:4" hidden="1">
      <c r="A265" t="str">
        <f>Hamburguer!A5</f>
        <v>Fraldinha</v>
      </c>
      <c r="B265">
        <f>Hamburguer!B5</f>
        <v>1</v>
      </c>
      <c r="C265" t="str">
        <f>Hamburguer!C5</f>
        <v>KG</v>
      </c>
      <c r="D265" t="str">
        <f>Hamburguer!D5</f>
        <v>KG</v>
      </c>
    </row>
    <row r="266" spans="1:4" hidden="1">
      <c r="A266">
        <f>Hamburguer!A6</f>
        <v>0</v>
      </c>
      <c r="B266">
        <f>Hamburguer!B6</f>
        <v>0</v>
      </c>
      <c r="C266">
        <f>Hamburguer!C6</f>
        <v>0</v>
      </c>
      <c r="D266">
        <f>Hamburguer!D6</f>
        <v>0</v>
      </c>
    </row>
    <row r="267" spans="1:4" hidden="1">
      <c r="A267">
        <f>Hamburguer!A7</f>
        <v>0</v>
      </c>
      <c r="B267">
        <f>Hamburguer!B7</f>
        <v>0</v>
      </c>
      <c r="C267">
        <f>Hamburguer!C7</f>
        <v>0</v>
      </c>
      <c r="D267">
        <f>Hamburguer!D7</f>
        <v>0</v>
      </c>
    </row>
    <row r="268" spans="1:4" hidden="1">
      <c r="A268">
        <f>Hamburguer!A8</f>
        <v>0</v>
      </c>
      <c r="B268">
        <f>Hamburguer!B8</f>
        <v>0</v>
      </c>
      <c r="C268">
        <f>Hamburguer!C8</f>
        <v>0</v>
      </c>
      <c r="D268">
        <f>Hamburguer!D8</f>
        <v>0</v>
      </c>
    </row>
    <row r="269" spans="1:4" hidden="1">
      <c r="A269">
        <f>Hamburguer!A9</f>
        <v>0</v>
      </c>
      <c r="B269">
        <f>Hamburguer!B9</f>
        <v>0</v>
      </c>
      <c r="C269">
        <f>Hamburguer!C9</f>
        <v>0</v>
      </c>
      <c r="D269">
        <f>Hamburguer!D9</f>
        <v>0</v>
      </c>
    </row>
    <row r="270" spans="1:4" hidden="1">
      <c r="A270">
        <f>Hamburguer!A10</f>
        <v>0</v>
      </c>
      <c r="B270">
        <f>Hamburguer!B10</f>
        <v>0</v>
      </c>
      <c r="C270">
        <f>Hamburguer!C10</f>
        <v>0</v>
      </c>
      <c r="D270">
        <f>Hamburguer!D10</f>
        <v>0</v>
      </c>
    </row>
    <row r="271" spans="1:4" hidden="1">
      <c r="A271">
        <f>Hamburguer!A11</f>
        <v>0</v>
      </c>
      <c r="B271">
        <f>Hamburguer!B11</f>
        <v>0</v>
      </c>
      <c r="C271">
        <f>Hamburguer!C11</f>
        <v>0</v>
      </c>
      <c r="D271">
        <f>Hamburguer!D11</f>
        <v>0</v>
      </c>
    </row>
    <row r="272" spans="1:4" hidden="1">
      <c r="A272">
        <f>Hamburguer!A12</f>
        <v>0</v>
      </c>
      <c r="B272">
        <f>Hamburguer!B12</f>
        <v>0</v>
      </c>
      <c r="C272">
        <f>Hamburguer!C12</f>
        <v>0</v>
      </c>
      <c r="D272">
        <f>Hamburguer!D12</f>
        <v>0</v>
      </c>
    </row>
    <row r="273" spans="1:4" hidden="1">
      <c r="A273" t="str">
        <f>'Romeu e Julieta'!A5</f>
        <v>Hamburguer</v>
      </c>
      <c r="B273">
        <f>'Romeu e Julieta'!B5</f>
        <v>1</v>
      </c>
      <c r="C273" t="str">
        <f>'Romeu e Julieta'!C5</f>
        <v>UND</v>
      </c>
      <c r="D273" t="str">
        <f>'Romeu e Julieta'!D5</f>
        <v>UND</v>
      </c>
    </row>
    <row r="274" spans="1:4" hidden="1">
      <c r="A274" t="str">
        <f>'Romeu e Julieta'!A6</f>
        <v>Queijo minas</v>
      </c>
      <c r="B274">
        <f>'Romeu e Julieta'!B6</f>
        <v>0.06</v>
      </c>
      <c r="C274" t="str">
        <f>'Romeu e Julieta'!C6</f>
        <v>KG</v>
      </c>
      <c r="D274" t="str">
        <f>'Romeu e Julieta'!D6</f>
        <v>KG</v>
      </c>
    </row>
    <row r="275" spans="1:4" hidden="1">
      <c r="A275" t="str">
        <f>'Romeu e Julieta'!A7</f>
        <v>Molho barbecue goiabada</v>
      </c>
      <c r="B275">
        <f>'Romeu e Julieta'!B7</f>
        <v>1</v>
      </c>
      <c r="C275" t="str">
        <f>'Romeu e Julieta'!C7</f>
        <v>UND</v>
      </c>
      <c r="D275" t="str">
        <f>'Romeu e Julieta'!D7</f>
        <v>UND</v>
      </c>
    </row>
    <row r="276" spans="1:4" hidden="1">
      <c r="A276">
        <f>'Romeu e Julieta'!A8</f>
        <v>0</v>
      </c>
      <c r="B276">
        <f>'Romeu e Julieta'!B8</f>
        <v>0</v>
      </c>
      <c r="C276">
        <f>'Romeu e Julieta'!C8</f>
        <v>0</v>
      </c>
      <c r="D276">
        <f>'Romeu e Julieta'!D8</f>
        <v>0</v>
      </c>
    </row>
    <row r="277" spans="1:4" hidden="1">
      <c r="A277">
        <f>'Romeu e Julieta'!A9</f>
        <v>0</v>
      </c>
      <c r="B277">
        <f>'Romeu e Julieta'!B9</f>
        <v>0</v>
      </c>
      <c r="C277">
        <f>'Romeu e Julieta'!C9</f>
        <v>0</v>
      </c>
      <c r="D277">
        <f>'Romeu e Julieta'!D9</f>
        <v>0</v>
      </c>
    </row>
    <row r="278" spans="1:4" hidden="1">
      <c r="A278" t="str">
        <f>'Romeu e Julieta'!A10</f>
        <v>Pão de hamburguer</v>
      </c>
      <c r="B278">
        <f>'Romeu e Julieta'!B10</f>
        <v>1</v>
      </c>
      <c r="C278" t="str">
        <f>'Romeu e Julieta'!C10</f>
        <v>UND</v>
      </c>
      <c r="D278" t="str">
        <f>'Romeu e Julieta'!D10</f>
        <v>UND</v>
      </c>
    </row>
    <row r="279" spans="1:4" hidden="1">
      <c r="A279" t="str">
        <f>'Romeu e Julieta'!A11</f>
        <v>Sal</v>
      </c>
      <c r="B279">
        <f>'Romeu e Julieta'!B11</f>
        <v>0.01</v>
      </c>
      <c r="C279" t="str">
        <f>'Romeu e Julieta'!C11</f>
        <v>KG</v>
      </c>
      <c r="D279" t="str">
        <f>'Romeu e Julieta'!D11</f>
        <v>KG</v>
      </c>
    </row>
    <row r="280" spans="1:4" hidden="1">
      <c r="A280" t="str">
        <f>'Romeu e Julieta'!A12</f>
        <v>Pimenta do reino</v>
      </c>
      <c r="B280">
        <f>'Romeu e Julieta'!B12</f>
        <v>5.0000000000000001E-3</v>
      </c>
      <c r="C280" t="str">
        <f>'Romeu e Julieta'!C12</f>
        <v>KG</v>
      </c>
      <c r="D280" t="str">
        <f>'Romeu e Julieta'!D12</f>
        <v>KG</v>
      </c>
    </row>
    <row r="281" spans="1:4" hidden="1">
      <c r="A281">
        <f>'Romeu e Julieta'!A13</f>
        <v>0</v>
      </c>
      <c r="B281">
        <f>'Romeu e Julieta'!B13</f>
        <v>0</v>
      </c>
      <c r="C281">
        <f>'Romeu e Julieta'!C13</f>
        <v>0</v>
      </c>
      <c r="D281">
        <f>'Romeu e Julieta'!D13</f>
        <v>0</v>
      </c>
    </row>
    <row r="282" spans="1:4" hidden="1">
      <c r="A282" t="str">
        <f>'X-Tudo'!A5</f>
        <v>Hamburguer</v>
      </c>
      <c r="B282">
        <f>'X-Tudo'!B5</f>
        <v>1</v>
      </c>
      <c r="C282" t="str">
        <f>'X-Tudo'!C5</f>
        <v>UND</v>
      </c>
      <c r="D282" t="str">
        <f>'X-Tudo'!D5</f>
        <v>UND</v>
      </c>
    </row>
    <row r="283" spans="1:4" hidden="1">
      <c r="A283" t="str">
        <f>'X-Tudo'!A6</f>
        <v>Maionese de alho</v>
      </c>
      <c r="B283">
        <f>'X-Tudo'!B6</f>
        <v>1</v>
      </c>
      <c r="C283" t="str">
        <f>'X-Tudo'!C6</f>
        <v>UND</v>
      </c>
      <c r="D283" t="str">
        <f>'X-Tudo'!D6</f>
        <v>UND</v>
      </c>
    </row>
    <row r="284" spans="1:4" hidden="1">
      <c r="A284" t="str">
        <f>'X-Tudo'!A7</f>
        <v>Mussarela</v>
      </c>
      <c r="B284">
        <f>'X-Tudo'!B7</f>
        <v>0.04</v>
      </c>
      <c r="C284" t="str">
        <f>'X-Tudo'!C7</f>
        <v>KG</v>
      </c>
      <c r="D284" t="str">
        <f>'X-Tudo'!D7</f>
        <v>KG</v>
      </c>
    </row>
    <row r="285" spans="1:4" hidden="1">
      <c r="A285" t="str">
        <f>'X-Tudo'!A8</f>
        <v>Presunto</v>
      </c>
      <c r="B285">
        <f>'X-Tudo'!B8</f>
        <v>0.04</v>
      </c>
      <c r="C285" t="str">
        <f>'X-Tudo'!C8</f>
        <v>KG</v>
      </c>
      <c r="D285" t="str">
        <f>'X-Tudo'!D8</f>
        <v>KG</v>
      </c>
    </row>
    <row r="286" spans="1:4" hidden="1">
      <c r="A286" t="str">
        <f>'X-Tudo'!A9</f>
        <v>Bacon</v>
      </c>
      <c r="B286">
        <f>'X-Tudo'!B9</f>
        <v>0.04</v>
      </c>
      <c r="C286" t="str">
        <f>'X-Tudo'!C9</f>
        <v>KG</v>
      </c>
      <c r="D286" t="str">
        <f>'X-Tudo'!D9</f>
        <v>KG</v>
      </c>
    </row>
    <row r="287" spans="1:4" hidden="1">
      <c r="A287" t="str">
        <f>'X-Tudo'!A10</f>
        <v>Ovo</v>
      </c>
      <c r="B287">
        <f>'X-Tudo'!B10</f>
        <v>1</v>
      </c>
      <c r="C287" t="str">
        <f>'X-Tudo'!C10</f>
        <v>UND</v>
      </c>
      <c r="D287" t="str">
        <f>'X-Tudo'!D10</f>
        <v>UND</v>
      </c>
    </row>
    <row r="288" spans="1:4" hidden="1">
      <c r="A288" t="str">
        <f>'X-Tudo'!A11</f>
        <v>Alface crespa</v>
      </c>
      <c r="B288">
        <f>'X-Tudo'!B11</f>
        <v>0.25</v>
      </c>
      <c r="C288" t="str">
        <f>'X-Tudo'!C11</f>
        <v>MÇ</v>
      </c>
      <c r="D288" t="str">
        <f>'X-Tudo'!D11</f>
        <v>MÇ</v>
      </c>
    </row>
    <row r="289" spans="1:4" hidden="1">
      <c r="A289" t="str">
        <f>'X-Tudo'!A12</f>
        <v>Tomate</v>
      </c>
      <c r="B289">
        <f>'X-Tudo'!B12</f>
        <v>0.08</v>
      </c>
      <c r="C289" t="str">
        <f>'X-Tudo'!C12</f>
        <v>KG</v>
      </c>
      <c r="D289" t="str">
        <f>'X-Tudo'!D12</f>
        <v>KG</v>
      </c>
    </row>
    <row r="290" spans="1:4" hidden="1">
      <c r="A290" t="str">
        <f>'X-Tudo'!A13</f>
        <v>Sal</v>
      </c>
      <c r="B290">
        <f>'X-Tudo'!B13</f>
        <v>0.01</v>
      </c>
      <c r="C290" t="str">
        <f>'X-Tudo'!C13</f>
        <v>KG</v>
      </c>
      <c r="D290" t="str">
        <f>'X-Tudo'!D13</f>
        <v>KG</v>
      </c>
    </row>
    <row r="291" spans="1:4" hidden="1">
      <c r="A291" t="str">
        <f>'X-Tudo'!A14</f>
        <v>Pimenta do reino</v>
      </c>
      <c r="B291">
        <f>'X-Tudo'!B14</f>
        <v>5.0000000000000001E-3</v>
      </c>
      <c r="C291" t="str">
        <f>'X-Tudo'!C14</f>
        <v>KG</v>
      </c>
      <c r="D291" t="str">
        <f>'X-Tudo'!D14</f>
        <v>KG</v>
      </c>
    </row>
    <row r="292" spans="1:4" hidden="1">
      <c r="A292" t="str">
        <f>'X-Tudo'!A15</f>
        <v>Pão de hamburguer</v>
      </c>
      <c r="B292">
        <f>'X-Tudo'!B15</f>
        <v>1</v>
      </c>
      <c r="C292" t="str">
        <f>'X-Tudo'!C15</f>
        <v>UND</v>
      </c>
      <c r="D292" t="str">
        <f>'X-Tudo'!D15</f>
        <v>UND</v>
      </c>
    </row>
    <row r="293" spans="1:4" hidden="1">
      <c r="A293">
        <f>'X-Tudo'!A16</f>
        <v>0</v>
      </c>
      <c r="B293">
        <f>'X-Tudo'!B16</f>
        <v>0</v>
      </c>
      <c r="C293">
        <f>'X-Tudo'!C16</f>
        <v>0</v>
      </c>
      <c r="D293">
        <f>'X-Tudo'!D16</f>
        <v>0</v>
      </c>
    </row>
    <row r="294" spans="1:4" hidden="1">
      <c r="A294" t="str">
        <f>Bananeira!A5</f>
        <v>Hamburguer</v>
      </c>
      <c r="B294">
        <f>Bananeira!B5</f>
        <v>1</v>
      </c>
      <c r="C294" t="str">
        <f>Bananeira!C5</f>
        <v>UND</v>
      </c>
      <c r="D294" t="str">
        <f>Bananeira!D5</f>
        <v>UND</v>
      </c>
    </row>
    <row r="295" spans="1:4" hidden="1">
      <c r="A295" t="str">
        <f>Bananeira!A6</f>
        <v>Queijo minas</v>
      </c>
      <c r="B295">
        <f>Bananeira!B6</f>
        <v>0.08</v>
      </c>
      <c r="C295" t="str">
        <f>Bananeira!C6</f>
        <v>KG</v>
      </c>
      <c r="D295" t="str">
        <f>Bananeira!D6</f>
        <v>KG</v>
      </c>
    </row>
    <row r="296" spans="1:4" hidden="1">
      <c r="A296" t="str">
        <f>Bananeira!A7</f>
        <v>Maionese de ervas</v>
      </c>
      <c r="B296">
        <f>Bananeira!B7</f>
        <v>1</v>
      </c>
      <c r="C296" t="str">
        <f>Bananeira!C7</f>
        <v>UND</v>
      </c>
      <c r="D296" t="str">
        <f>Bananeira!D7</f>
        <v>UND</v>
      </c>
    </row>
    <row r="297" spans="1:4" hidden="1">
      <c r="A297" t="str">
        <f>Bananeira!A8</f>
        <v>Sal</v>
      </c>
      <c r="B297">
        <f>Bananeira!B8</f>
        <v>0.01</v>
      </c>
      <c r="C297" t="str">
        <f>Bananeira!C8</f>
        <v>KG</v>
      </c>
      <c r="D297" t="str">
        <f>Bananeira!D8</f>
        <v>KG</v>
      </c>
    </row>
    <row r="298" spans="1:4" hidden="1">
      <c r="A298" t="str">
        <f>Bananeira!A9</f>
        <v>Pimenta do reino</v>
      </c>
      <c r="B298">
        <f>Bananeira!B9</f>
        <v>5.0000000000000001E-3</v>
      </c>
      <c r="C298" t="str">
        <f>Bananeira!C9</f>
        <v>KG</v>
      </c>
      <c r="D298" t="str">
        <f>Bananeira!D9</f>
        <v>KG</v>
      </c>
    </row>
    <row r="299" spans="1:4" hidden="1">
      <c r="A299" t="str">
        <f>Bananeira!A10</f>
        <v>Baguete 15 cm</v>
      </c>
      <c r="B299">
        <f>Bananeira!B10</f>
        <v>1</v>
      </c>
      <c r="C299" t="str">
        <f>Bananeira!C10</f>
        <v>UND</v>
      </c>
      <c r="D299" t="str">
        <f>Bananeira!D10</f>
        <v>UND</v>
      </c>
    </row>
    <row r="300" spans="1:4" hidden="1">
      <c r="A300" t="str">
        <f>Bananeira!A11</f>
        <v>Molho da casa</v>
      </c>
      <c r="B300">
        <f>Bananeira!B11</f>
        <v>1</v>
      </c>
      <c r="C300" t="str">
        <f>Bananeira!C11</f>
        <v>UND</v>
      </c>
      <c r="D300" t="str">
        <f>Bananeira!D11</f>
        <v>UND</v>
      </c>
    </row>
    <row r="301" spans="1:4" hidden="1">
      <c r="A301" t="str">
        <f>Bananeira!A12</f>
        <v>Chip's de banana verde</v>
      </c>
      <c r="B301">
        <f>Bananeira!B12</f>
        <v>1</v>
      </c>
      <c r="C301" t="str">
        <f>Bananeira!C12</f>
        <v>UND</v>
      </c>
      <c r="D301" t="str">
        <f>Bananeira!D12</f>
        <v>UND</v>
      </c>
    </row>
    <row r="302" spans="1:4" hidden="1">
      <c r="A302">
        <f>Bananeira!A13</f>
        <v>0</v>
      </c>
      <c r="B302">
        <f>Bananeira!B13</f>
        <v>0</v>
      </c>
      <c r="C302">
        <f>Bananeira!C13</f>
        <v>0</v>
      </c>
      <c r="D302">
        <f>Bananeira!D13</f>
        <v>0</v>
      </c>
    </row>
    <row r="303" spans="1:4" hidden="1">
      <c r="A303" t="str">
        <f>'Chip''s de banana'!A5</f>
        <v>Banana nanica</v>
      </c>
      <c r="B303">
        <f>'Chip''s de banana'!B5</f>
        <v>0.2</v>
      </c>
      <c r="C303" t="str">
        <f>'Chip''s de banana'!C5</f>
        <v>KG</v>
      </c>
      <c r="D303" t="str">
        <f>'Chip''s de banana'!D5</f>
        <v>KG</v>
      </c>
    </row>
    <row r="304" spans="1:4" hidden="1">
      <c r="A304" t="str">
        <f>'Chip''s de banana'!A6</f>
        <v>Óleo</v>
      </c>
      <c r="B304">
        <f>'Chip''s de banana'!B6</f>
        <v>0.9</v>
      </c>
      <c r="C304" t="str">
        <f>'Chip''s de banana'!C6</f>
        <v>LT</v>
      </c>
      <c r="D304" t="str">
        <f>'Chip''s de banana'!D6</f>
        <v>LT</v>
      </c>
    </row>
    <row r="305" spans="1:4" hidden="1">
      <c r="A305">
        <f>'Chip''s de banana'!A7</f>
        <v>0</v>
      </c>
      <c r="B305">
        <f>'Chip''s de banana'!B7</f>
        <v>0</v>
      </c>
      <c r="C305">
        <f>'Chip''s de banana'!C7</f>
        <v>0</v>
      </c>
      <c r="D305">
        <f>'Chip''s de banana'!D7</f>
        <v>0</v>
      </c>
    </row>
    <row r="306" spans="1:4" hidden="1">
      <c r="A306" t="str">
        <f>'Chip''s de banana'!A8</f>
        <v>Sal</v>
      </c>
      <c r="B306">
        <f>'Chip''s de banana'!B8</f>
        <v>0.01</v>
      </c>
      <c r="C306" t="str">
        <f>'Chip''s de banana'!C8</f>
        <v>KG</v>
      </c>
      <c r="D306" t="str">
        <f>'Chip''s de banana'!D8</f>
        <v>KG</v>
      </c>
    </row>
    <row r="307" spans="1:4" hidden="1">
      <c r="A307" t="str">
        <f>'Chip''s de banana'!A9</f>
        <v>Pimenta do reino</v>
      </c>
      <c r="B307">
        <f>'Chip''s de banana'!B9</f>
        <v>5.0000000000000001E-3</v>
      </c>
      <c r="C307" t="str">
        <f>'Chip''s de banana'!C9</f>
        <v>KG</v>
      </c>
      <c r="D307" t="str">
        <f>'Chip''s de banana'!D9</f>
        <v>KG</v>
      </c>
    </row>
    <row r="308" spans="1:4" hidden="1">
      <c r="A308">
        <f>'Chip''s de banana'!A10</f>
        <v>0</v>
      </c>
      <c r="B308">
        <f>'Chip''s de banana'!B10</f>
        <v>0</v>
      </c>
      <c r="C308">
        <f>'Chip''s de banana'!C10</f>
        <v>0</v>
      </c>
      <c r="D308">
        <f>'Chip''s de banana'!D10</f>
        <v>0</v>
      </c>
    </row>
    <row r="309" spans="1:4" hidden="1">
      <c r="A309">
        <f>'Chip''s de banana'!A11</f>
        <v>0</v>
      </c>
      <c r="B309">
        <f>'Chip''s de banana'!B11</f>
        <v>0</v>
      </c>
      <c r="C309">
        <f>'Chip''s de banana'!C11</f>
        <v>0</v>
      </c>
      <c r="D309">
        <f>'Chip''s de banana'!D11</f>
        <v>0</v>
      </c>
    </row>
    <row r="310" spans="1:4" hidden="1">
      <c r="A310">
        <f>'Chip''s de banana'!A12</f>
        <v>0</v>
      </c>
      <c r="B310">
        <f>'Chip''s de banana'!B12</f>
        <v>0</v>
      </c>
      <c r="C310">
        <f>'Chip''s de banana'!C12</f>
        <v>0</v>
      </c>
      <c r="D310">
        <f>'Chip''s de banana'!D12</f>
        <v>0</v>
      </c>
    </row>
    <row r="311" spans="1:4" hidden="1">
      <c r="A311">
        <f>'Chip''s de banana'!A13</f>
        <v>0</v>
      </c>
      <c r="B311">
        <f>'Chip''s de banana'!B13</f>
        <v>0</v>
      </c>
      <c r="C311">
        <f>'Chip''s de banana'!C13</f>
        <v>0</v>
      </c>
      <c r="D311">
        <f>'Chip''s de banana'!D13</f>
        <v>0</v>
      </c>
    </row>
    <row r="312" spans="1:4" hidden="1">
      <c r="A312" t="str">
        <f>Nhoca!A5</f>
        <v>Mandioca</v>
      </c>
      <c r="B312">
        <f>Nhoca!B5</f>
        <v>1</v>
      </c>
      <c r="C312" t="str">
        <f>Nhoca!C5</f>
        <v>KG</v>
      </c>
      <c r="D312" t="str">
        <f>Nhoca!D5</f>
        <v>KG</v>
      </c>
    </row>
    <row r="313" spans="1:4" hidden="1">
      <c r="A313" t="str">
        <f>Nhoca!A6</f>
        <v>Ovo</v>
      </c>
      <c r="B313">
        <f>Nhoca!B6</f>
        <v>1</v>
      </c>
      <c r="C313" t="str">
        <f>Nhoca!C6</f>
        <v>UND</v>
      </c>
      <c r="D313" t="str">
        <f>Nhoca!D6</f>
        <v>UND</v>
      </c>
    </row>
    <row r="314" spans="1:4" hidden="1">
      <c r="A314" t="str">
        <f>Nhoca!A7</f>
        <v>Manteiga</v>
      </c>
      <c r="B314">
        <f>Nhoca!B7</f>
        <v>0.04</v>
      </c>
      <c r="C314" t="str">
        <f>Nhoca!C7</f>
        <v>KG</v>
      </c>
      <c r="D314" t="str">
        <f>Nhoca!D7</f>
        <v>KG</v>
      </c>
    </row>
    <row r="315" spans="1:4" hidden="1">
      <c r="A315">
        <f>Nhoca!A8</f>
        <v>0</v>
      </c>
      <c r="B315">
        <f>Nhoca!B8</f>
        <v>0</v>
      </c>
      <c r="C315">
        <f>Nhoca!C8</f>
        <v>0</v>
      </c>
      <c r="D315">
        <f>Nhoca!D8</f>
        <v>0</v>
      </c>
    </row>
    <row r="316" spans="1:4" hidden="1">
      <c r="A316" t="str">
        <f>Nhoca!A9</f>
        <v>Farinha de trigo</v>
      </c>
      <c r="B316">
        <f>Nhoca!B9</f>
        <v>0.2</v>
      </c>
      <c r="C316" t="str">
        <f>Nhoca!C9</f>
        <v>KG</v>
      </c>
      <c r="D316" t="str">
        <f>Nhoca!D9</f>
        <v>KG</v>
      </c>
    </row>
    <row r="317" spans="1:4" hidden="1">
      <c r="A317">
        <f>Nhoca!A10</f>
        <v>0</v>
      </c>
      <c r="B317">
        <f>Nhoca!B10</f>
        <v>0</v>
      </c>
      <c r="C317">
        <f>Nhoca!C10</f>
        <v>0</v>
      </c>
      <c r="D317">
        <f>Nhoca!D10</f>
        <v>0</v>
      </c>
    </row>
    <row r="318" spans="1:4" hidden="1">
      <c r="A318" t="str">
        <f>Nhoca!A11</f>
        <v>Sal</v>
      </c>
      <c r="B318">
        <f>Nhoca!B11</f>
        <v>0.01</v>
      </c>
      <c r="C318" t="str">
        <f>Nhoca!C11</f>
        <v>KG</v>
      </c>
      <c r="D318" t="str">
        <f>Nhoca!D11</f>
        <v>KG</v>
      </c>
    </row>
    <row r="319" spans="1:4" hidden="1">
      <c r="A319">
        <f>Nhoca!A12</f>
        <v>0</v>
      </c>
      <c r="B319">
        <f>Nhoca!B12</f>
        <v>0</v>
      </c>
      <c r="C319">
        <f>Nhoca!C12</f>
        <v>0</v>
      </c>
      <c r="D319">
        <f>Nhoca!D12</f>
        <v>0</v>
      </c>
    </row>
    <row r="320" spans="1:4" hidden="1">
      <c r="A320" t="str">
        <f>'Molho Branco'!A5</f>
        <v>Cebola</v>
      </c>
      <c r="B320">
        <f>'Molho Branco'!B5</f>
        <v>0.2</v>
      </c>
      <c r="C320" t="str">
        <f>'Molho Branco'!C5</f>
        <v>KG</v>
      </c>
      <c r="D320" t="str">
        <f>'Molho Branco'!D5</f>
        <v>KG</v>
      </c>
    </row>
    <row r="321" spans="1:4" hidden="1">
      <c r="A321" t="str">
        <f>'Molho Branco'!A6</f>
        <v>Louro</v>
      </c>
      <c r="B321">
        <f>'Molho Branco'!B6</f>
        <v>0.01</v>
      </c>
      <c r="C321" t="str">
        <f>'Molho Branco'!C6</f>
        <v>KG</v>
      </c>
      <c r="D321" t="str">
        <f>'Molho Branco'!D6</f>
        <v>KG</v>
      </c>
    </row>
    <row r="322" spans="1:4" hidden="1">
      <c r="A322" t="str">
        <f>'Molho Branco'!A7</f>
        <v>Noz moscada</v>
      </c>
      <c r="B322">
        <f>'Molho Branco'!B7</f>
        <v>2E-3</v>
      </c>
      <c r="C322" t="str">
        <f>'Molho Branco'!C7</f>
        <v>KG</v>
      </c>
      <c r="D322" t="str">
        <f>'Molho Branco'!D7</f>
        <v>KG</v>
      </c>
    </row>
    <row r="323" spans="1:4" hidden="1">
      <c r="A323" t="str">
        <f>'Molho Branco'!A8</f>
        <v>Leite</v>
      </c>
      <c r="B323">
        <f>'Molho Branco'!B8</f>
        <v>1</v>
      </c>
      <c r="C323" t="str">
        <f>'Molho Branco'!C8</f>
        <v>LT</v>
      </c>
      <c r="D323" t="str">
        <f>'Molho Branco'!D8</f>
        <v>LT</v>
      </c>
    </row>
    <row r="324" spans="1:4" hidden="1">
      <c r="A324" t="str">
        <f>'Molho Branco'!A9</f>
        <v>Farinha de trigo</v>
      </c>
      <c r="B324">
        <f>'Molho Branco'!B9</f>
        <v>0.1</v>
      </c>
      <c r="C324" t="str">
        <f>'Molho Branco'!C9</f>
        <v>KG</v>
      </c>
      <c r="D324" t="str">
        <f>'Molho Branco'!D9</f>
        <v>KG</v>
      </c>
    </row>
    <row r="325" spans="1:4" hidden="1">
      <c r="A325" t="str">
        <f>'Molho Branco'!A10</f>
        <v>Manteiga</v>
      </c>
      <c r="B325">
        <f>'Molho Branco'!B10</f>
        <v>0.1</v>
      </c>
      <c r="C325" t="str">
        <f>'Molho Branco'!C10</f>
        <v>KG</v>
      </c>
      <c r="D325" t="str">
        <f>'Molho Branco'!D10</f>
        <v>KG</v>
      </c>
    </row>
    <row r="326" spans="1:4" hidden="1">
      <c r="A326" t="str">
        <f>'Molho Branco'!A11</f>
        <v>Sal</v>
      </c>
      <c r="B326">
        <f>'Molho Branco'!B11</f>
        <v>0.01</v>
      </c>
      <c r="C326" t="str">
        <f>'Molho Branco'!C11</f>
        <v>KG</v>
      </c>
      <c r="D326" t="str">
        <f>'Molho Branco'!D11</f>
        <v>KG</v>
      </c>
    </row>
    <row r="327" spans="1:4" hidden="1">
      <c r="A327">
        <f>'Molho Branco'!A12</f>
        <v>0</v>
      </c>
      <c r="B327">
        <f>'Molho Branco'!B12</f>
        <v>0</v>
      </c>
      <c r="C327">
        <f>'Molho Branco'!C12</f>
        <v>0</v>
      </c>
      <c r="D327">
        <f>'Molho Branco'!D12</f>
        <v>0</v>
      </c>
    </row>
    <row r="328" spans="1:4" hidden="1">
      <c r="A328" t="str">
        <f>'Molho tomate'!A5</f>
        <v>Tomate</v>
      </c>
      <c r="B328">
        <f>'Molho tomate'!B5</f>
        <v>2</v>
      </c>
      <c r="C328" t="str">
        <f>'Molho tomate'!C5</f>
        <v>KG</v>
      </c>
      <c r="D328" t="str">
        <f>'Molho tomate'!D5</f>
        <v>KG</v>
      </c>
    </row>
    <row r="329" spans="1:4" hidden="1">
      <c r="A329" t="str">
        <f>'Molho tomate'!A6</f>
        <v>Azeite</v>
      </c>
      <c r="B329">
        <f>'Molho tomate'!B6</f>
        <v>0.08</v>
      </c>
      <c r="C329" t="str">
        <f>'Molho tomate'!C6</f>
        <v>LT</v>
      </c>
      <c r="D329" t="str">
        <f>'Molho tomate'!D6</f>
        <v>LT</v>
      </c>
    </row>
    <row r="330" spans="1:4" hidden="1">
      <c r="A330" t="str">
        <f>'Molho tomate'!A7</f>
        <v>Cebola</v>
      </c>
      <c r="B330">
        <f>'Molho tomate'!B7</f>
        <v>0.05</v>
      </c>
      <c r="C330" t="str">
        <f>'Molho tomate'!C7</f>
        <v>KG</v>
      </c>
      <c r="D330" t="str">
        <f>'Molho tomate'!D7</f>
        <v>KG</v>
      </c>
    </row>
    <row r="331" spans="1:4" hidden="1">
      <c r="A331" t="str">
        <f>'Molho tomate'!A8</f>
        <v>Dente de alho</v>
      </c>
      <c r="B331">
        <f>'Molho tomate'!B8</f>
        <v>3</v>
      </c>
      <c r="C331" t="str">
        <f>'Molho tomate'!C8</f>
        <v>UND</v>
      </c>
      <c r="D331" t="str">
        <f>'Molho tomate'!D8</f>
        <v>UND</v>
      </c>
    </row>
    <row r="332" spans="1:4" hidden="1">
      <c r="A332" t="str">
        <f>'Molho tomate'!A9</f>
        <v>Cominho</v>
      </c>
      <c r="B332">
        <f>'Molho tomate'!B9</f>
        <v>5.0000000000000001E-3</v>
      </c>
      <c r="C332" t="str">
        <f>'Molho tomate'!C9</f>
        <v>KG</v>
      </c>
      <c r="D332" t="str">
        <f>'Molho tomate'!D9</f>
        <v>KG</v>
      </c>
    </row>
    <row r="333" spans="1:4" hidden="1">
      <c r="A333" t="str">
        <f>'Molho tomate'!A10</f>
        <v>Manjericão</v>
      </c>
      <c r="B333">
        <f>'Molho tomate'!B10</f>
        <v>0.25</v>
      </c>
      <c r="C333" t="str">
        <f>'Molho tomate'!C10</f>
        <v>MÇ</v>
      </c>
      <c r="D333" t="str">
        <f>'Molho tomate'!D10</f>
        <v>MÇ</v>
      </c>
    </row>
    <row r="334" spans="1:4" hidden="1">
      <c r="A334" t="str">
        <f>'Molho tomate'!A11</f>
        <v>Sal</v>
      </c>
      <c r="B334">
        <f>'Molho tomate'!B11</f>
        <v>0.03</v>
      </c>
      <c r="C334" t="str">
        <f>'Molho tomate'!C11</f>
        <v>KG</v>
      </c>
      <c r="D334" t="str">
        <f>'Molho tomate'!D11</f>
        <v>KG</v>
      </c>
    </row>
    <row r="335" spans="1:4" hidden="1">
      <c r="A335" t="str">
        <f>'Molho tomate'!A12</f>
        <v>Pimenta do reino</v>
      </c>
      <c r="B335">
        <f>'Molho tomate'!B12</f>
        <v>5.0000000000000001E-3</v>
      </c>
      <c r="C335" t="str">
        <f>'Molho tomate'!C12</f>
        <v>KG</v>
      </c>
      <c r="D335" t="str">
        <f>'Molho tomate'!D12</f>
        <v>KG</v>
      </c>
    </row>
    <row r="336" spans="1:4" hidden="1">
      <c r="A336">
        <f>'Molho tomate'!A13</f>
        <v>0</v>
      </c>
      <c r="B336">
        <f>'Molho tomate'!B13</f>
        <v>0</v>
      </c>
      <c r="C336">
        <f>'Molho tomate'!C13</f>
        <v>0</v>
      </c>
      <c r="D336">
        <f>'Molho tomate'!D13</f>
        <v>0</v>
      </c>
    </row>
    <row r="337" spans="1:4" hidden="1">
      <c r="A337" t="str">
        <f>'Molho bolonhesa'!A5</f>
        <v>Tomate</v>
      </c>
      <c r="B337">
        <f>'Molho bolonhesa'!B5</f>
        <v>2</v>
      </c>
      <c r="C337" t="str">
        <f>'Molho bolonhesa'!C5</f>
        <v>KG</v>
      </c>
      <c r="D337" t="str">
        <f>'Molho bolonhesa'!D5</f>
        <v>KG</v>
      </c>
    </row>
    <row r="338" spans="1:4" hidden="1">
      <c r="A338" t="str">
        <f>'Molho bolonhesa'!A6</f>
        <v>Azeite</v>
      </c>
      <c r="B338">
        <f>'Molho bolonhesa'!B6</f>
        <v>0.08</v>
      </c>
      <c r="C338" t="str">
        <f>'Molho bolonhesa'!C6</f>
        <v>LT</v>
      </c>
      <c r="D338" t="str">
        <f>'Molho bolonhesa'!D6</f>
        <v>LT</v>
      </c>
    </row>
    <row r="339" spans="1:4" hidden="1">
      <c r="A339" t="str">
        <f>'Molho bolonhesa'!A7</f>
        <v>Cebola</v>
      </c>
      <c r="B339">
        <f>'Molho bolonhesa'!B7</f>
        <v>0.05</v>
      </c>
      <c r="C339" t="str">
        <f>'Molho bolonhesa'!C7</f>
        <v>KG</v>
      </c>
      <c r="D339" t="str">
        <f>'Molho bolonhesa'!D7</f>
        <v>KG</v>
      </c>
    </row>
    <row r="340" spans="1:4" hidden="1">
      <c r="A340" t="str">
        <f>'Molho bolonhesa'!A8</f>
        <v>Dente de alho</v>
      </c>
      <c r="B340">
        <f>'Molho bolonhesa'!B8</f>
        <v>3</v>
      </c>
      <c r="C340" t="str">
        <f>'Molho bolonhesa'!C8</f>
        <v>UND</v>
      </c>
      <c r="D340" t="str">
        <f>'Molho bolonhesa'!D8</f>
        <v>UND</v>
      </c>
    </row>
    <row r="341" spans="1:4" hidden="1">
      <c r="A341" t="str">
        <f>'Molho bolonhesa'!A9</f>
        <v>Cominho</v>
      </c>
      <c r="B341">
        <f>'Molho bolonhesa'!B9</f>
        <v>5.0000000000000001E-3</v>
      </c>
      <c r="C341" t="str">
        <f>'Molho bolonhesa'!C9</f>
        <v>KG</v>
      </c>
      <c r="D341" t="str">
        <f>'Molho bolonhesa'!D9</f>
        <v>KG</v>
      </c>
    </row>
    <row r="342" spans="1:4" hidden="1">
      <c r="A342" t="str">
        <f>'Molho bolonhesa'!A10</f>
        <v>Manjericão</v>
      </c>
      <c r="B342">
        <f>'Molho bolonhesa'!B10</f>
        <v>0.25</v>
      </c>
      <c r="C342" t="str">
        <f>'Molho bolonhesa'!C10</f>
        <v>MÇ</v>
      </c>
      <c r="D342" t="str">
        <f>'Molho bolonhesa'!D10</f>
        <v>MÇ</v>
      </c>
    </row>
    <row r="343" spans="1:4" hidden="1">
      <c r="A343" t="str">
        <f>'Molho bolonhesa'!A11</f>
        <v>Sal</v>
      </c>
      <c r="B343">
        <f>'Molho bolonhesa'!B11</f>
        <v>0.03</v>
      </c>
      <c r="C343" t="str">
        <f>'Molho bolonhesa'!C11</f>
        <v>KG</v>
      </c>
      <c r="D343" t="str">
        <f>'Molho bolonhesa'!D11</f>
        <v>KG</v>
      </c>
    </row>
    <row r="344" spans="1:4" hidden="1">
      <c r="A344" t="str">
        <f>'Molho bolonhesa'!A12</f>
        <v>Patinho</v>
      </c>
      <c r="B344">
        <f>'Molho bolonhesa'!B12</f>
        <v>0.4</v>
      </c>
      <c r="C344" t="str">
        <f>'Molho bolonhesa'!C12</f>
        <v>KG</v>
      </c>
      <c r="D344" t="str">
        <f>'Molho bolonhesa'!D12</f>
        <v>KG</v>
      </c>
    </row>
    <row r="345" spans="1:4" hidden="1">
      <c r="A345" t="str">
        <f>'Molho bolonhesa'!A13</f>
        <v>Pimenta do reino</v>
      </c>
      <c r="B345">
        <f>'Molho bolonhesa'!B13</f>
        <v>5.0000000000000001E-3</v>
      </c>
      <c r="C345" t="str">
        <f>'Molho bolonhesa'!C13</f>
        <v>KG</v>
      </c>
      <c r="D345" t="str">
        <f>'Molho bolonhesa'!D13</f>
        <v>KG</v>
      </c>
    </row>
    <row r="346" spans="1:4" hidden="1">
      <c r="A346">
        <f>'Molho bolonhesa'!A14</f>
        <v>0</v>
      </c>
      <c r="B346">
        <f>'Molho bolonhesa'!B14</f>
        <v>0</v>
      </c>
      <c r="C346">
        <f>'Molho bolonhesa'!C14</f>
        <v>0</v>
      </c>
      <c r="D346">
        <f>'Molho bolonhesa'!D14</f>
        <v>0</v>
      </c>
    </row>
    <row r="347" spans="1:4" hidden="1">
      <c r="A347" t="str">
        <f>'Filé de tilapia 1'!A5</f>
        <v>Filé de tilapia</v>
      </c>
      <c r="B347">
        <f>'Filé de tilapia 1'!B5</f>
        <v>0.15</v>
      </c>
      <c r="C347" t="str">
        <f>'Filé de tilapia 1'!C5</f>
        <v>KG</v>
      </c>
      <c r="D347" t="str">
        <f>'Filé de tilapia 1'!D5</f>
        <v>KG</v>
      </c>
    </row>
    <row r="348" spans="1:4" hidden="1">
      <c r="A348" t="str">
        <f>'Filé de tilapia 1'!A6</f>
        <v>Farofa de banana</v>
      </c>
      <c r="B348">
        <f>'Filé de tilapia 1'!B6</f>
        <v>1</v>
      </c>
      <c r="C348" t="str">
        <f>'Filé de tilapia 1'!C6</f>
        <v>UND</v>
      </c>
      <c r="D348" t="str">
        <f>'Filé de tilapia 1'!D6</f>
        <v>UND</v>
      </c>
    </row>
    <row r="349" spans="1:4" hidden="1">
      <c r="A349" t="str">
        <f>'Filé de tilapia 1'!A7</f>
        <v>Dente de alho</v>
      </c>
      <c r="B349">
        <f>'Filé de tilapia 1'!B7</f>
        <v>2</v>
      </c>
      <c r="C349" t="str">
        <f>'Filé de tilapia 1'!C7</f>
        <v>UND</v>
      </c>
      <c r="D349" t="str">
        <f>'Filé de tilapia 1'!D7</f>
        <v>UND</v>
      </c>
    </row>
    <row r="350" spans="1:4" hidden="1">
      <c r="A350" t="str">
        <f>'Filé de tilapia 1'!A8</f>
        <v>Purê de batata</v>
      </c>
      <c r="B350">
        <f>'Filé de tilapia 1'!B8</f>
        <v>1</v>
      </c>
      <c r="C350" t="str">
        <f>'Filé de tilapia 1'!C8</f>
        <v>UND</v>
      </c>
      <c r="D350" t="str">
        <f>'Filé de tilapia 1'!D8</f>
        <v>UND</v>
      </c>
    </row>
    <row r="351" spans="1:4" hidden="1">
      <c r="A351" t="str">
        <f>'Filé de tilapia 1'!A9</f>
        <v>Pimenta do reino</v>
      </c>
      <c r="B351">
        <f>'Filé de tilapia 1'!B9</f>
        <v>5.0000000000000001E-3</v>
      </c>
      <c r="C351" t="str">
        <f>'Filé de tilapia 1'!C9</f>
        <v>KG</v>
      </c>
      <c r="D351" t="str">
        <f>'Filé de tilapia 1'!D9</f>
        <v>KG</v>
      </c>
    </row>
    <row r="352" spans="1:4" hidden="1">
      <c r="A352" t="str">
        <f>'Filé de tilapia 1'!A10</f>
        <v>Alcaparras</v>
      </c>
      <c r="B352">
        <f>'Filé de tilapia 1'!B10</f>
        <v>0.02</v>
      </c>
      <c r="C352" t="str">
        <f>'Filé de tilapia 1'!C10</f>
        <v>KG</v>
      </c>
      <c r="D352" t="str">
        <f>'Filé de tilapia 1'!D10</f>
        <v>KG</v>
      </c>
    </row>
    <row r="353" spans="1:4" hidden="1">
      <c r="A353" t="str">
        <f>'Filé de tilapia 1'!A11</f>
        <v>Sal</v>
      </c>
      <c r="B353">
        <f>'Filé de tilapia 1'!B11</f>
        <v>0.01</v>
      </c>
      <c r="C353" t="str">
        <f>'Filé de tilapia 1'!C11</f>
        <v>KG</v>
      </c>
      <c r="D353" t="str">
        <f>'Filé de tilapia 1'!D11</f>
        <v>KG</v>
      </c>
    </row>
    <row r="354" spans="1:4" hidden="1">
      <c r="A354" t="str">
        <f>'Filé de tilapia 1'!A12</f>
        <v>Arroz branco</v>
      </c>
      <c r="B354">
        <f>'Filé de tilapia 1'!B12</f>
        <v>1</v>
      </c>
      <c r="C354" t="str">
        <f>'Filé de tilapia 1'!C12</f>
        <v>UND</v>
      </c>
      <c r="D354" t="str">
        <f>'Filé de tilapia 1'!D12</f>
        <v>UND</v>
      </c>
    </row>
    <row r="355" spans="1:4" hidden="1">
      <c r="A355">
        <f>'Filé de tilapia 1'!A13</f>
        <v>0</v>
      </c>
      <c r="B355">
        <f>'Filé de tilapia 1'!B13</f>
        <v>0</v>
      </c>
      <c r="C355">
        <f>'Filé de tilapia 1'!C13</f>
        <v>0</v>
      </c>
      <c r="D355">
        <f>'Filé de tilapia 1'!D13</f>
        <v>0</v>
      </c>
    </row>
    <row r="356" spans="1:4" hidden="1">
      <c r="A356" t="str">
        <f>'Filé de tilapia 2'!A5</f>
        <v>Filé de tilapia</v>
      </c>
      <c r="B356">
        <f>'Filé de tilapia 2'!B5</f>
        <v>0.15</v>
      </c>
      <c r="C356" t="str">
        <f>'Filé de tilapia 2'!C5</f>
        <v>KG</v>
      </c>
      <c r="D356" t="str">
        <f>'Filé de tilapia 2'!D5</f>
        <v>KG</v>
      </c>
    </row>
    <row r="357" spans="1:4" hidden="1">
      <c r="A357" t="str">
        <f>'Filé de tilapia 2'!A6</f>
        <v>Legumes no vapor</v>
      </c>
      <c r="B357">
        <f>'Filé de tilapia 2'!B6</f>
        <v>1</v>
      </c>
      <c r="C357" t="str">
        <f>'Filé de tilapia 2'!C6</f>
        <v>UND</v>
      </c>
      <c r="D357" t="str">
        <f>'Filé de tilapia 2'!D6</f>
        <v>UND</v>
      </c>
    </row>
    <row r="358" spans="1:4" hidden="1">
      <c r="A358" t="str">
        <f>'Filé de tilapia 2'!A7</f>
        <v>Dente de alho</v>
      </c>
      <c r="B358">
        <f>'Filé de tilapia 2'!B7</f>
        <v>2</v>
      </c>
      <c r="C358" t="str">
        <f>'Filé de tilapia 2'!C7</f>
        <v>UND</v>
      </c>
      <c r="D358" t="str">
        <f>'Filé de tilapia 2'!D7</f>
        <v>UND</v>
      </c>
    </row>
    <row r="359" spans="1:4" hidden="1">
      <c r="A359" t="str">
        <f>'Filé de tilapia 2'!A8</f>
        <v>Brocolis</v>
      </c>
      <c r="B359">
        <f>'Filé de tilapia 2'!B8</f>
        <v>0.05</v>
      </c>
      <c r="C359" t="str">
        <f>'Filé de tilapia 2'!C8</f>
        <v>KG</v>
      </c>
      <c r="D359" t="str">
        <f>'Filé de tilapia 2'!D8</f>
        <v>KG</v>
      </c>
    </row>
    <row r="360" spans="1:4" hidden="1">
      <c r="A360" t="str">
        <f>'Filé de tilapia 2'!A9</f>
        <v>Pimenta do reino</v>
      </c>
      <c r="B360">
        <f>'Filé de tilapia 2'!B9</f>
        <v>5.0000000000000001E-3</v>
      </c>
      <c r="C360" t="str">
        <f>'Filé de tilapia 2'!C9</f>
        <v>KG</v>
      </c>
      <c r="D360" t="str">
        <f>'Filé de tilapia 2'!D9</f>
        <v>KG</v>
      </c>
    </row>
    <row r="361" spans="1:4" hidden="1">
      <c r="A361" t="str">
        <f>'Filé de tilapia 2'!A10</f>
        <v>Purê de banana</v>
      </c>
      <c r="B361">
        <f>'Filé de tilapia 2'!B10</f>
        <v>1</v>
      </c>
      <c r="C361" t="str">
        <f>'Filé de tilapia 2'!C10</f>
        <v>UND</v>
      </c>
      <c r="D361" t="str">
        <f>'Filé de tilapia 2'!D10</f>
        <v>UND</v>
      </c>
    </row>
    <row r="362" spans="1:4" hidden="1">
      <c r="A362" t="str">
        <f>'Filé de tilapia 2'!A11</f>
        <v>Sal</v>
      </c>
      <c r="B362">
        <f>'Filé de tilapia 2'!B11</f>
        <v>0.01</v>
      </c>
      <c r="C362" t="str">
        <f>'Filé de tilapia 2'!C11</f>
        <v>KG</v>
      </c>
      <c r="D362" t="str">
        <f>'Filé de tilapia 2'!D11</f>
        <v>KG</v>
      </c>
    </row>
    <row r="363" spans="1:4" hidden="1">
      <c r="A363" t="str">
        <f>'Filé de tilapia 2'!A12</f>
        <v>Arroz branco</v>
      </c>
      <c r="B363">
        <f>'Filé de tilapia 2'!B12</f>
        <v>1</v>
      </c>
      <c r="C363" t="str">
        <f>'Filé de tilapia 2'!C12</f>
        <v>UND</v>
      </c>
      <c r="D363" t="str">
        <f>'Filé de tilapia 2'!D12</f>
        <v>UND</v>
      </c>
    </row>
    <row r="364" spans="1:4" hidden="1">
      <c r="A364" t="str">
        <f>'Filé de tilapia 2'!A13</f>
        <v>Mostarda</v>
      </c>
      <c r="B364">
        <f>'Filé de tilapia 2'!B13</f>
        <v>0.04</v>
      </c>
      <c r="C364" t="str">
        <f>'Filé de tilapia 2'!C13</f>
        <v>KG</v>
      </c>
      <c r="D364" t="str">
        <f>'Filé de tilapia 2'!D13</f>
        <v>KG</v>
      </c>
    </row>
    <row r="365" spans="1:4" hidden="1">
      <c r="A365">
        <f>'Filé de tilapia 2'!A14</f>
        <v>0</v>
      </c>
      <c r="B365">
        <f>'Filé de tilapia 2'!B14</f>
        <v>0</v>
      </c>
      <c r="C365">
        <f>'Filé de tilapia 2'!C14</f>
        <v>0</v>
      </c>
      <c r="D365">
        <f>'Filé de tilapia 2'!D14</f>
        <v>0</v>
      </c>
    </row>
    <row r="366" spans="1:4" hidden="1">
      <c r="A366" t="str">
        <f>'Filé de tilapia 3'!A5</f>
        <v>Filé de tilapia</v>
      </c>
      <c r="B366">
        <f>'Filé de tilapia 3'!B5</f>
        <v>0.15</v>
      </c>
      <c r="C366" t="str">
        <f>'Filé de tilapia 3'!C5</f>
        <v>KG</v>
      </c>
      <c r="D366" t="str">
        <f>'Filé de tilapia 3'!D5</f>
        <v>KG</v>
      </c>
    </row>
    <row r="367" spans="1:4" hidden="1">
      <c r="A367" t="str">
        <f>'Filé de tilapia 3'!A6</f>
        <v>Legumes no vapor</v>
      </c>
      <c r="B367">
        <f>'Filé de tilapia 3'!B6</f>
        <v>1</v>
      </c>
      <c r="C367" t="str">
        <f>'Filé de tilapia 3'!C6</f>
        <v>UND</v>
      </c>
      <c r="D367" t="str">
        <f>'Filé de tilapia 3'!D6</f>
        <v>UND</v>
      </c>
    </row>
    <row r="368" spans="1:4" hidden="1">
      <c r="A368" t="str">
        <f>'Filé de tilapia 3'!A7</f>
        <v>Dente de alho</v>
      </c>
      <c r="B368">
        <f>'Filé de tilapia 3'!B7</f>
        <v>2</v>
      </c>
      <c r="C368" t="str">
        <f>'Filé de tilapia 3'!C7</f>
        <v>UND</v>
      </c>
      <c r="D368" t="str">
        <f>'Filé de tilapia 3'!D7</f>
        <v>UND</v>
      </c>
    </row>
    <row r="369" spans="1:4" hidden="1">
      <c r="A369" t="str">
        <f>'Filé de tilapia 3'!A8</f>
        <v>Brocolis</v>
      </c>
      <c r="B369">
        <f>'Filé de tilapia 3'!B8</f>
        <v>0.05</v>
      </c>
      <c r="C369" t="str">
        <f>'Filé de tilapia 3'!C8</f>
        <v>KG</v>
      </c>
      <c r="D369" t="str">
        <f>'Filé de tilapia 3'!D8</f>
        <v>KG</v>
      </c>
    </row>
    <row r="370" spans="1:4" hidden="1">
      <c r="A370" t="str">
        <f>'Filé de tilapia 3'!A9</f>
        <v>Pimenta do reino</v>
      </c>
      <c r="B370">
        <f>'Filé de tilapia 3'!B9</f>
        <v>5.0000000000000001E-3</v>
      </c>
      <c r="C370" t="str">
        <f>'Filé de tilapia 3'!C9</f>
        <v>KG</v>
      </c>
      <c r="D370" t="str">
        <f>'Filé de tilapia 3'!D9</f>
        <v>KG</v>
      </c>
    </row>
    <row r="371" spans="1:4" hidden="1">
      <c r="A371" t="str">
        <f>'Filé de tilapia 3'!A10</f>
        <v>Purê de banana</v>
      </c>
      <c r="B371">
        <f>'Filé de tilapia 3'!B10</f>
        <v>1</v>
      </c>
      <c r="C371" t="str">
        <f>'Filé de tilapia 3'!C10</f>
        <v>UND</v>
      </c>
      <c r="D371" t="str">
        <f>'Filé de tilapia 3'!D10</f>
        <v>UND</v>
      </c>
    </row>
    <row r="372" spans="1:4" hidden="1">
      <c r="A372" t="str">
        <f>'Filé de tilapia 3'!A11</f>
        <v>Sal</v>
      </c>
      <c r="B372">
        <f>'Filé de tilapia 3'!B11</f>
        <v>0.01</v>
      </c>
      <c r="C372" t="str">
        <f>'Filé de tilapia 3'!C11</f>
        <v>KG</v>
      </c>
      <c r="D372" t="str">
        <f>'Filé de tilapia 3'!D11</f>
        <v>KG</v>
      </c>
    </row>
    <row r="373" spans="1:4" hidden="1">
      <c r="A373" t="str">
        <f>'Filé de tilapia 3'!A12</f>
        <v>Arroz branco</v>
      </c>
      <c r="B373">
        <f>'Filé de tilapia 3'!B12</f>
        <v>1</v>
      </c>
      <c r="C373" t="str">
        <f>'Filé de tilapia 3'!C12</f>
        <v>UND</v>
      </c>
      <c r="D373" t="str">
        <f>'Filé de tilapia 3'!D12</f>
        <v>UND</v>
      </c>
    </row>
    <row r="374" spans="1:4" hidden="1">
      <c r="A374" t="str">
        <f>'Filé de tilapia 3'!A13</f>
        <v>Molho tartaro</v>
      </c>
      <c r="B374">
        <f>'Filé de tilapia 3'!B13</f>
        <v>1</v>
      </c>
      <c r="C374" t="str">
        <f>'Filé de tilapia 3'!C13</f>
        <v>UND</v>
      </c>
      <c r="D374" t="str">
        <f>'Filé de tilapia 3'!D13</f>
        <v>UND</v>
      </c>
    </row>
    <row r="375" spans="1:4" hidden="1">
      <c r="A375" t="str">
        <f>'Filé de tilapia 3'!A14</f>
        <v>Mini salada</v>
      </c>
      <c r="B375">
        <f>'Filé de tilapia 3'!B14</f>
        <v>1</v>
      </c>
      <c r="C375" t="str">
        <f>'Filé de tilapia 3'!C14</f>
        <v>UND</v>
      </c>
      <c r="D375" t="str">
        <f>'Filé de tilapia 3'!D14</f>
        <v>UND</v>
      </c>
    </row>
    <row r="376" spans="1:4" hidden="1">
      <c r="A376">
        <f>'Filé de tilapia 3'!A15</f>
        <v>0</v>
      </c>
      <c r="B376">
        <f>'Filé de tilapia 3'!B15</f>
        <v>0</v>
      </c>
      <c r="C376">
        <f>'Filé de tilapia 3'!C15</f>
        <v>0</v>
      </c>
      <c r="D376">
        <f>'Filé de tilapia 3'!D15</f>
        <v>0</v>
      </c>
    </row>
    <row r="377" spans="1:4" hidden="1">
      <c r="A377">
        <f>'Filé de tilapia 3'!A16</f>
        <v>0</v>
      </c>
      <c r="B377">
        <f>'Filé de tilapia 3'!B16</f>
        <v>0</v>
      </c>
      <c r="C377">
        <f>'Filé de tilapia 3'!C16</f>
        <v>0</v>
      </c>
      <c r="D377">
        <f>'Filé de tilapia 3'!D16</f>
        <v>0</v>
      </c>
    </row>
    <row r="378" spans="1:4" hidden="1">
      <c r="A378" t="str">
        <f>'Filé de tilapia 4'!A5</f>
        <v>Filé de tilapia</v>
      </c>
      <c r="B378">
        <f>'Filé de tilapia 4'!B5</f>
        <v>0.15</v>
      </c>
      <c r="C378" t="str">
        <f>'Filé de tilapia 4'!C5</f>
        <v>KG</v>
      </c>
      <c r="D378" t="str">
        <f>'Filé de tilapia 4'!D5</f>
        <v>KG</v>
      </c>
    </row>
    <row r="379" spans="1:4" hidden="1">
      <c r="A379" t="str">
        <f>'Filé de tilapia 4'!A6</f>
        <v>Legumes no vapor</v>
      </c>
      <c r="B379">
        <f>'Filé de tilapia 4'!B6</f>
        <v>1</v>
      </c>
      <c r="C379" t="str">
        <f>'Filé de tilapia 4'!C6</f>
        <v>UND</v>
      </c>
      <c r="D379" t="str">
        <f>'Filé de tilapia 4'!D6</f>
        <v>UND</v>
      </c>
    </row>
    <row r="380" spans="1:4" hidden="1">
      <c r="A380" t="str">
        <f>'Filé de tilapia 4'!A7</f>
        <v>Dente de alho</v>
      </c>
      <c r="B380">
        <f>'Filé de tilapia 4'!B7</f>
        <v>2</v>
      </c>
      <c r="C380" t="str">
        <f>'Filé de tilapia 4'!C7</f>
        <v>UND</v>
      </c>
      <c r="D380" t="str">
        <f>'Filé de tilapia 4'!D7</f>
        <v>UND</v>
      </c>
    </row>
    <row r="381" spans="1:4" hidden="1">
      <c r="A381" t="str">
        <f>'Filé de tilapia 4'!A8</f>
        <v>Brocolis</v>
      </c>
      <c r="B381">
        <f>'Filé de tilapia 4'!B8</f>
        <v>0.05</v>
      </c>
      <c r="C381" t="str">
        <f>'Filé de tilapia 4'!C8</f>
        <v>KG</v>
      </c>
      <c r="D381" t="str">
        <f>'Filé de tilapia 4'!D8</f>
        <v>KG</v>
      </c>
    </row>
    <row r="382" spans="1:4" hidden="1">
      <c r="A382" t="str">
        <f>'Filé de tilapia 4'!A9</f>
        <v>Pimenta do reino</v>
      </c>
      <c r="B382">
        <f>'Filé de tilapia 4'!B9</f>
        <v>5.0000000000000001E-3</v>
      </c>
      <c r="C382" t="str">
        <f>'Filé de tilapia 4'!C9</f>
        <v>KG</v>
      </c>
      <c r="D382" t="str">
        <f>'Filé de tilapia 4'!D9</f>
        <v>KG</v>
      </c>
    </row>
    <row r="383" spans="1:4" hidden="1">
      <c r="A383" t="str">
        <f>'Filé de tilapia 4'!A10</f>
        <v>Purê de banana</v>
      </c>
      <c r="B383">
        <f>'Filé de tilapia 4'!B10</f>
        <v>1</v>
      </c>
      <c r="C383" t="str">
        <f>'Filé de tilapia 4'!C10</f>
        <v>UND</v>
      </c>
      <c r="D383" t="str">
        <f>'Filé de tilapia 4'!D10</f>
        <v>UND</v>
      </c>
    </row>
    <row r="384" spans="1:4" hidden="1">
      <c r="A384" t="str">
        <f>'Filé de tilapia 4'!A11</f>
        <v>Sal</v>
      </c>
      <c r="B384">
        <f>'Filé de tilapia 4'!B11</f>
        <v>0.01</v>
      </c>
      <c r="C384" t="str">
        <f>'Filé de tilapia 4'!C11</f>
        <v>KG</v>
      </c>
      <c r="D384" t="str">
        <f>'Filé de tilapia 4'!D11</f>
        <v>KG</v>
      </c>
    </row>
    <row r="385" spans="1:4" hidden="1">
      <c r="A385" t="str">
        <f>'Filé de tilapia 4'!A12</f>
        <v>Arroz branco</v>
      </c>
      <c r="B385">
        <f>'Filé de tilapia 4'!B12</f>
        <v>1</v>
      </c>
      <c r="C385" t="str">
        <f>'Filé de tilapia 4'!C12</f>
        <v>UND</v>
      </c>
      <c r="D385" t="str">
        <f>'Filé de tilapia 4'!D12</f>
        <v>UND</v>
      </c>
    </row>
    <row r="386" spans="1:4" hidden="1">
      <c r="A386">
        <f>'Filé de tilapia 4'!A13</f>
        <v>0</v>
      </c>
      <c r="B386">
        <f>'Filé de tilapia 4'!B13</f>
        <v>0</v>
      </c>
      <c r="C386">
        <f>'Filé de tilapia 4'!C13</f>
        <v>0</v>
      </c>
      <c r="D386">
        <f>'Filé de tilapia 4'!D13</f>
        <v>0</v>
      </c>
    </row>
    <row r="387" spans="1:4" hidden="1">
      <c r="A387">
        <f>'Filé de tilapia 4'!A14</f>
        <v>0</v>
      </c>
      <c r="B387">
        <f>'Filé de tilapia 4'!B14</f>
        <v>0</v>
      </c>
      <c r="C387">
        <f>'Filé de tilapia 4'!C14</f>
        <v>0</v>
      </c>
      <c r="D387">
        <f>'Filé de tilapia 4'!D14</f>
        <v>0</v>
      </c>
    </row>
    <row r="388" spans="1:4" hidden="1">
      <c r="A388" t="str">
        <f>'Molho tártaro'!A5</f>
        <v>Maionese</v>
      </c>
      <c r="B388">
        <f>'Molho tártaro'!B5</f>
        <v>0.5</v>
      </c>
      <c r="C388" t="str">
        <f>'Molho tártaro'!C5</f>
        <v>KG</v>
      </c>
      <c r="D388" t="str">
        <f>'Molho tártaro'!D5</f>
        <v>KG</v>
      </c>
    </row>
    <row r="389" spans="1:4" hidden="1">
      <c r="A389" t="str">
        <f>'Molho tártaro'!A6</f>
        <v>Pepino em conserva</v>
      </c>
      <c r="B389">
        <f>'Molho tártaro'!B6</f>
        <v>0.06</v>
      </c>
      <c r="C389" t="str">
        <f>'Molho tártaro'!C6</f>
        <v>KG</v>
      </c>
      <c r="D389" t="str">
        <f>'Molho tártaro'!D6</f>
        <v>KG</v>
      </c>
    </row>
    <row r="390" spans="1:4" hidden="1">
      <c r="A390" t="str">
        <f>'Molho tártaro'!A7</f>
        <v>Alcaparras</v>
      </c>
      <c r="B390">
        <f>'Molho tártaro'!B7</f>
        <v>0.04</v>
      </c>
      <c r="C390" t="str">
        <f>'Molho tártaro'!C7</f>
        <v>KG</v>
      </c>
      <c r="D390" t="str">
        <f>'Molho tártaro'!D7</f>
        <v>KG</v>
      </c>
    </row>
    <row r="391" spans="1:4" hidden="1">
      <c r="A391" t="str">
        <f>'Molho tártaro'!A8</f>
        <v>Salsinha</v>
      </c>
      <c r="B391">
        <f>'Molho tártaro'!B8</f>
        <v>0.25</v>
      </c>
      <c r="C391" t="str">
        <f>'Molho tártaro'!C8</f>
        <v>MÇ</v>
      </c>
      <c r="D391" t="str">
        <f>'Molho tártaro'!D8</f>
        <v>MÇ</v>
      </c>
    </row>
    <row r="392" spans="1:4" hidden="1">
      <c r="A392" t="str">
        <f>'Molho tártaro'!A9</f>
        <v>Limão</v>
      </c>
      <c r="B392">
        <f>'Molho tártaro'!B9</f>
        <v>1</v>
      </c>
      <c r="C392" t="str">
        <f>'Molho tártaro'!C9</f>
        <v>KG</v>
      </c>
      <c r="D392" t="str">
        <f>'Molho tártaro'!D9</f>
        <v>KG</v>
      </c>
    </row>
    <row r="393" spans="1:4" hidden="1">
      <c r="A393" t="str">
        <f>'Molho tártaro'!A10</f>
        <v>Anchova em conserva</v>
      </c>
      <c r="B393">
        <f>'Molho tártaro'!B10</f>
        <v>0.09</v>
      </c>
      <c r="C393" t="str">
        <f>'Molho tártaro'!C10</f>
        <v>KG</v>
      </c>
      <c r="D393" t="str">
        <f>'Molho tártaro'!D10</f>
        <v>KG</v>
      </c>
    </row>
    <row r="394" spans="1:4" hidden="1">
      <c r="A394" t="str">
        <f>'Molho tártaro'!A11</f>
        <v>Páprica doce</v>
      </c>
      <c r="B394">
        <f>'Molho tártaro'!B11</f>
        <v>0.01</v>
      </c>
      <c r="C394" t="str">
        <f>'Molho tártaro'!C11</f>
        <v>KG</v>
      </c>
      <c r="D394" t="str">
        <f>'Molho tártaro'!D11</f>
        <v>KG</v>
      </c>
    </row>
    <row r="395" spans="1:4" hidden="1">
      <c r="A395">
        <f>'Molho tártaro'!A12</f>
        <v>0</v>
      </c>
      <c r="B395">
        <f>'Molho tártaro'!B12</f>
        <v>0</v>
      </c>
      <c r="C395">
        <f>'Molho tártaro'!C12</f>
        <v>0</v>
      </c>
      <c r="D395">
        <f>'Molho tártaro'!D12</f>
        <v>0</v>
      </c>
    </row>
    <row r="396" spans="1:4" hidden="1">
      <c r="A396">
        <f>'Molho tártaro'!A13</f>
        <v>0</v>
      </c>
      <c r="B396">
        <f>'Molho tártaro'!B13</f>
        <v>0</v>
      </c>
      <c r="C396">
        <f>'Molho tártaro'!C13</f>
        <v>0</v>
      </c>
      <c r="D396">
        <f>'Molho tártaro'!D13</f>
        <v>0</v>
      </c>
    </row>
    <row r="397" spans="1:4" hidden="1">
      <c r="A397">
        <f>'Molho tártaro'!A14</f>
        <v>0</v>
      </c>
      <c r="B397">
        <f>'Molho tártaro'!B14</f>
        <v>0</v>
      </c>
      <c r="C397">
        <f>'Molho tártaro'!C14</f>
        <v>0</v>
      </c>
      <c r="D397">
        <f>'Molho tártaro'!D14</f>
        <v>0</v>
      </c>
    </row>
    <row r="398" spans="1:4" hidden="1">
      <c r="A398">
        <f>'Molho tártaro'!A15</f>
        <v>0</v>
      </c>
      <c r="B398">
        <f>'Molho tártaro'!B15</f>
        <v>0</v>
      </c>
      <c r="C398">
        <f>'Molho tártaro'!C15</f>
        <v>0</v>
      </c>
      <c r="D398">
        <f>'Molho tártaro'!D15</f>
        <v>0</v>
      </c>
    </row>
    <row r="399" spans="1:4" hidden="1">
      <c r="A399">
        <f>'Molho tártaro'!A16</f>
        <v>0</v>
      </c>
      <c r="B399">
        <f>'Molho tártaro'!B16</f>
        <v>0</v>
      </c>
      <c r="C399">
        <f>'Molho tártaro'!C16</f>
        <v>0</v>
      </c>
      <c r="D399">
        <f>'Molho tártaro'!D16</f>
        <v>0</v>
      </c>
    </row>
    <row r="400" spans="1:4" hidden="1">
      <c r="A400" t="str">
        <f>Moqueca!A5</f>
        <v>Filé de tilapia</v>
      </c>
      <c r="B400">
        <f>Moqueca!B5</f>
        <v>1</v>
      </c>
      <c r="C400" t="str">
        <f>Moqueca!C5</f>
        <v>KG</v>
      </c>
      <c r="D400" t="str">
        <f>Moqueca!D5</f>
        <v>KG</v>
      </c>
    </row>
    <row r="401" spans="1:4" hidden="1">
      <c r="A401" t="str">
        <f>Moqueca!A6</f>
        <v>Cebola</v>
      </c>
      <c r="B401">
        <f>Moqueca!B6</f>
        <v>0.2</v>
      </c>
      <c r="C401" t="str">
        <f>Moqueca!C6</f>
        <v>KG</v>
      </c>
      <c r="D401" t="str">
        <f>Moqueca!D6</f>
        <v>KG</v>
      </c>
    </row>
    <row r="402" spans="1:4" hidden="1">
      <c r="A402" t="str">
        <f>Moqueca!A7</f>
        <v>Pimenta do reino</v>
      </c>
      <c r="B402">
        <f>Moqueca!B7</f>
        <v>0.01</v>
      </c>
      <c r="C402" t="str">
        <f>Moqueca!C7</f>
        <v>KG</v>
      </c>
      <c r="D402" t="str">
        <f>Moqueca!D7</f>
        <v>KG</v>
      </c>
    </row>
    <row r="403" spans="1:4" hidden="1">
      <c r="A403" t="str">
        <f>Moqueca!A8</f>
        <v>Sal</v>
      </c>
      <c r="B403">
        <f>Moqueca!B8</f>
        <v>0.02</v>
      </c>
      <c r="C403" t="str">
        <f>Moqueca!C8</f>
        <v>KG</v>
      </c>
      <c r="D403" t="str">
        <f>Moqueca!D8</f>
        <v>KG</v>
      </c>
    </row>
    <row r="404" spans="1:4" hidden="1">
      <c r="A404" t="str">
        <f>Moqueca!A9</f>
        <v>Cheiro verde</v>
      </c>
      <c r="B404">
        <f>Moqueca!B9</f>
        <v>1</v>
      </c>
      <c r="C404" t="str">
        <f>Moqueca!C9</f>
        <v>MÇ</v>
      </c>
      <c r="D404" t="str">
        <f>Moqueca!D9</f>
        <v>MÇ</v>
      </c>
    </row>
    <row r="405" spans="1:4" hidden="1">
      <c r="A405" t="str">
        <f>Moqueca!A10</f>
        <v>Arroz branco</v>
      </c>
      <c r="B405">
        <f>Moqueca!B10</f>
        <v>8</v>
      </c>
      <c r="C405" t="str">
        <f>Moqueca!C10</f>
        <v>UND</v>
      </c>
      <c r="D405" t="str">
        <f>Moqueca!D10</f>
        <v>UND</v>
      </c>
    </row>
    <row r="406" spans="1:4" hidden="1">
      <c r="A406" t="str">
        <f>Moqueca!A11</f>
        <v>Alho</v>
      </c>
      <c r="B406">
        <f>Moqueca!B11</f>
        <v>0.02</v>
      </c>
      <c r="C406" t="str">
        <f>Moqueca!C11</f>
        <v>KG</v>
      </c>
      <c r="D406" t="str">
        <f>Moqueca!D11</f>
        <v>KG</v>
      </c>
    </row>
    <row r="407" spans="1:4" hidden="1">
      <c r="A407" t="str">
        <f>Moqueca!A12</f>
        <v>Tomate</v>
      </c>
      <c r="B407">
        <f>Moqueca!B12</f>
        <v>0.2</v>
      </c>
      <c r="C407" t="str">
        <f>Moqueca!C12</f>
        <v>KG</v>
      </c>
      <c r="D407" t="str">
        <f>Moqueca!D12</f>
        <v>KG</v>
      </c>
    </row>
    <row r="408" spans="1:4" hidden="1">
      <c r="A408" t="str">
        <f>Moqueca!A13</f>
        <v>Azeite</v>
      </c>
      <c r="B408">
        <f>Moqueca!B13</f>
        <v>0.08</v>
      </c>
      <c r="C408" t="str">
        <f>Moqueca!C13</f>
        <v>LT</v>
      </c>
      <c r="D408" t="str">
        <f>Moqueca!D13</f>
        <v>LT</v>
      </c>
    </row>
    <row r="409" spans="1:4" hidden="1">
      <c r="A409" t="str">
        <f>Moqueca!A14</f>
        <v>Farinha de mandioca</v>
      </c>
      <c r="B409">
        <f>Moqueca!B14</f>
        <v>0.1</v>
      </c>
      <c r="C409" t="str">
        <f>Moqueca!C14</f>
        <v>KG</v>
      </c>
      <c r="D409" t="str">
        <f>Moqueca!D14</f>
        <v>KG</v>
      </c>
    </row>
    <row r="410" spans="1:4" hidden="1">
      <c r="A410">
        <f>Moqueca!A15</f>
        <v>0</v>
      </c>
      <c r="B410">
        <f>Moqueca!B15</f>
        <v>0</v>
      </c>
      <c r="C410">
        <f>Moqueca!C15</f>
        <v>0</v>
      </c>
      <c r="D410">
        <f>Moqueca!D15</f>
        <v>0</v>
      </c>
    </row>
    <row r="411" spans="1:4" hidden="1">
      <c r="A411" t="str">
        <f>'Moqueca Capixaba'!A5</f>
        <v>Posta de peixe</v>
      </c>
      <c r="B411">
        <f>'Moqueca Capixaba'!B5</f>
        <v>1</v>
      </c>
      <c r="C411" t="str">
        <f>'Moqueca Capixaba'!C5</f>
        <v>KG</v>
      </c>
      <c r="D411" t="str">
        <f>'Moqueca Capixaba'!D5</f>
        <v>KG</v>
      </c>
    </row>
    <row r="412" spans="1:4" hidden="1">
      <c r="A412" t="str">
        <f>'Moqueca Capixaba'!A6</f>
        <v>Cebola</v>
      </c>
      <c r="B412">
        <f>'Moqueca Capixaba'!B6</f>
        <v>0.2</v>
      </c>
      <c r="C412" t="str">
        <f>'Moqueca Capixaba'!C6</f>
        <v>KG</v>
      </c>
      <c r="D412" t="str">
        <f>'Moqueca Capixaba'!D6</f>
        <v>KG</v>
      </c>
    </row>
    <row r="413" spans="1:4" hidden="1">
      <c r="A413" t="str">
        <f>'Moqueca Capixaba'!A7</f>
        <v>Pimenta do reino</v>
      </c>
      <c r="B413">
        <f>'Moqueca Capixaba'!B7</f>
        <v>0.01</v>
      </c>
      <c r="C413" t="str">
        <f>'Moqueca Capixaba'!C7</f>
        <v>KG</v>
      </c>
      <c r="D413" t="str">
        <f>'Moqueca Capixaba'!D7</f>
        <v>KG</v>
      </c>
    </row>
    <row r="414" spans="1:4" hidden="1">
      <c r="A414" t="str">
        <f>'Moqueca Capixaba'!A8</f>
        <v>Sal</v>
      </c>
      <c r="B414">
        <f>'Moqueca Capixaba'!B8</f>
        <v>0.02</v>
      </c>
      <c r="C414" t="str">
        <f>'Moqueca Capixaba'!C8</f>
        <v>KG</v>
      </c>
      <c r="D414" t="str">
        <f>'Moqueca Capixaba'!D8</f>
        <v>KG</v>
      </c>
    </row>
    <row r="415" spans="1:4" hidden="1">
      <c r="A415" t="str">
        <f>'Moqueca Capixaba'!A9</f>
        <v>Cheiro verde</v>
      </c>
      <c r="B415">
        <f>'Moqueca Capixaba'!B9</f>
        <v>1</v>
      </c>
      <c r="C415" t="str">
        <f>'Moqueca Capixaba'!C9</f>
        <v>MÇ</v>
      </c>
      <c r="D415" t="str">
        <f>'Moqueca Capixaba'!D9</f>
        <v>MÇ</v>
      </c>
    </row>
    <row r="416" spans="1:4" hidden="1">
      <c r="A416" t="str">
        <f>'Moqueca Capixaba'!A10</f>
        <v>Arroz branco</v>
      </c>
      <c r="B416">
        <f>'Moqueca Capixaba'!B10</f>
        <v>8</v>
      </c>
      <c r="C416" t="str">
        <f>'Moqueca Capixaba'!C10</f>
        <v>UND</v>
      </c>
      <c r="D416" t="str">
        <f>'Moqueca Capixaba'!D10</f>
        <v>UND</v>
      </c>
    </row>
    <row r="417" spans="1:4" hidden="1">
      <c r="A417" t="str">
        <f>'Moqueca Capixaba'!A11</f>
        <v>Alho</v>
      </c>
      <c r="B417">
        <f>'Moqueca Capixaba'!B11</f>
        <v>0.02</v>
      </c>
      <c r="C417" t="str">
        <f>'Moqueca Capixaba'!C11</f>
        <v>KG</v>
      </c>
      <c r="D417" t="str">
        <f>'Moqueca Capixaba'!D11</f>
        <v>KG</v>
      </c>
    </row>
    <row r="418" spans="1:4" hidden="1">
      <c r="A418" t="str">
        <f>'Moqueca Capixaba'!A12</f>
        <v>Tomate</v>
      </c>
      <c r="B418">
        <f>'Moqueca Capixaba'!B12</f>
        <v>0.2</v>
      </c>
      <c r="C418" t="str">
        <f>'Moqueca Capixaba'!C12</f>
        <v>KG</v>
      </c>
      <c r="D418" t="str">
        <f>'Moqueca Capixaba'!D12</f>
        <v>KG</v>
      </c>
    </row>
    <row r="419" spans="1:4" hidden="1">
      <c r="A419" t="str">
        <f>'Moqueca Capixaba'!A13</f>
        <v>Azeite</v>
      </c>
      <c r="B419">
        <f>'Moqueca Capixaba'!B13</f>
        <v>0.08</v>
      </c>
      <c r="C419" t="str">
        <f>'Moqueca Capixaba'!C13</f>
        <v>LT</v>
      </c>
      <c r="D419" t="str">
        <f>'Moqueca Capixaba'!D13</f>
        <v>LT</v>
      </c>
    </row>
    <row r="420" spans="1:4" hidden="1">
      <c r="A420" t="str">
        <f>'Moqueca Capixaba'!A14</f>
        <v>Leite de coco</v>
      </c>
      <c r="B420">
        <f>'Moqueca Capixaba'!B14</f>
        <v>0.1</v>
      </c>
      <c r="C420" t="str">
        <f>'Moqueca Capixaba'!C14</f>
        <v>LT</v>
      </c>
      <c r="D420" t="str">
        <f>'Moqueca Capixaba'!D14</f>
        <v>LT</v>
      </c>
    </row>
    <row r="421" spans="1:4" hidden="1">
      <c r="A421" t="str">
        <f>'Moqueca Capixaba'!A15</f>
        <v>Farinha de mandioca</v>
      </c>
      <c r="B421">
        <f>'Moqueca Capixaba'!B15</f>
        <v>0.1</v>
      </c>
      <c r="C421" t="str">
        <f>'Moqueca Capixaba'!C15</f>
        <v>KG</v>
      </c>
      <c r="D421" t="str">
        <f>'Moqueca Capixaba'!D15</f>
        <v>KG</v>
      </c>
    </row>
    <row r="422" spans="1:4" hidden="1">
      <c r="A422">
        <f>'Moqueca Capixaba'!A16</f>
        <v>0</v>
      </c>
      <c r="B422">
        <f>'Moqueca Capixaba'!B16</f>
        <v>0</v>
      </c>
      <c r="C422">
        <f>'Moqueca Capixaba'!C16</f>
        <v>0</v>
      </c>
      <c r="D422">
        <f>'Moqueca Capixaba'!D16</f>
        <v>0</v>
      </c>
    </row>
    <row r="423" spans="1:4" hidden="1">
      <c r="A423" t="str">
        <f>'Peito de frango'!A5</f>
        <v>Peito de frango</v>
      </c>
      <c r="B423">
        <f>'Peito de frango'!B5</f>
        <v>0.4</v>
      </c>
      <c r="C423" t="str">
        <f>'Peito de frango'!C5</f>
        <v>KG</v>
      </c>
      <c r="D423" t="str">
        <f>'Peito de frango'!D5</f>
        <v>KG</v>
      </c>
    </row>
    <row r="424" spans="1:4" hidden="1">
      <c r="A424" t="str">
        <f>'Peito de frango'!A6</f>
        <v>Molho de ervas</v>
      </c>
      <c r="B424">
        <f>'Peito de frango'!B6</f>
        <v>2</v>
      </c>
      <c r="C424" t="str">
        <f>'Peito de frango'!C6</f>
        <v>UND</v>
      </c>
      <c r="D424" t="str">
        <f>'Peito de frango'!D6</f>
        <v>UND</v>
      </c>
    </row>
    <row r="425" spans="1:4" hidden="1">
      <c r="A425" t="str">
        <f>'Peito de frango'!A7</f>
        <v>Arroz branco</v>
      </c>
      <c r="B425">
        <f>'Peito de frango'!B7</f>
        <v>2</v>
      </c>
      <c r="C425" t="str">
        <f>'Peito de frango'!C7</f>
        <v>UND</v>
      </c>
      <c r="D425" t="str">
        <f>'Peito de frango'!D7</f>
        <v>UND</v>
      </c>
    </row>
    <row r="426" spans="1:4" hidden="1">
      <c r="A426" t="str">
        <f>'Peito de frango'!A8</f>
        <v>Batata rustica</v>
      </c>
      <c r="B426">
        <f>'Peito de frango'!B8</f>
        <v>0.2</v>
      </c>
      <c r="C426" t="str">
        <f>'Peito de frango'!C8</f>
        <v>KG</v>
      </c>
      <c r="D426" t="str">
        <f>'Peito de frango'!D8</f>
        <v>KG</v>
      </c>
    </row>
    <row r="427" spans="1:4" hidden="1">
      <c r="A427" t="str">
        <f>'Peito de frango'!A9</f>
        <v>Manteiga</v>
      </c>
      <c r="B427">
        <f>'Peito de frango'!B9</f>
        <v>0.04</v>
      </c>
      <c r="C427" t="str">
        <f>'Peito de frango'!C9</f>
        <v>KG</v>
      </c>
      <c r="D427" t="str">
        <f>'Peito de frango'!D9</f>
        <v>KG</v>
      </c>
    </row>
    <row r="428" spans="1:4" hidden="1">
      <c r="A428" t="str">
        <f>'Peito de frango'!A10</f>
        <v>Brocolis</v>
      </c>
      <c r="B428">
        <f>'Peito de frango'!B10</f>
        <v>0.05</v>
      </c>
      <c r="C428" t="str">
        <f>'Peito de frango'!C10</f>
        <v>KG</v>
      </c>
      <c r="D428" t="str">
        <f>'Peito de frango'!D10</f>
        <v>KG</v>
      </c>
    </row>
    <row r="429" spans="1:4" hidden="1">
      <c r="A429" t="str">
        <f>'Peito de frango'!A11</f>
        <v>Sal</v>
      </c>
      <c r="B429">
        <f>'Peito de frango'!B11</f>
        <v>0.02</v>
      </c>
      <c r="C429" t="str">
        <f>'Peito de frango'!C11</f>
        <v>KG</v>
      </c>
      <c r="D429" t="str">
        <f>'Peito de frango'!D11</f>
        <v>KG</v>
      </c>
    </row>
    <row r="430" spans="1:4" hidden="1">
      <c r="A430" t="str">
        <f>'Peito de frango'!A12</f>
        <v>Pimenta do reino</v>
      </c>
      <c r="B430">
        <f>'Peito de frango'!B12</f>
        <v>0.01</v>
      </c>
      <c r="C430" t="str">
        <f>'Peito de frango'!C12</f>
        <v>KG</v>
      </c>
      <c r="D430" t="str">
        <f>'Peito de frango'!D12</f>
        <v>KG</v>
      </c>
    </row>
    <row r="431" spans="1:4" hidden="1">
      <c r="A431" t="str">
        <f>'Peito de frango'!A13</f>
        <v>Azeite</v>
      </c>
      <c r="B431">
        <f>'Peito de frango'!B13</f>
        <v>0.04</v>
      </c>
      <c r="C431" t="str">
        <f>'Peito de frango'!C13</f>
        <v>LT</v>
      </c>
      <c r="D431" t="str">
        <f>'Peito de frango'!D13</f>
        <v>LT</v>
      </c>
    </row>
    <row r="432" spans="1:4" hidden="1">
      <c r="A432">
        <f>'Peito de frango'!A14</f>
        <v>0</v>
      </c>
      <c r="B432">
        <f>'Peito de frango'!B14</f>
        <v>0</v>
      </c>
      <c r="C432">
        <f>'Peito de frango'!C14</f>
        <v>0</v>
      </c>
      <c r="D432">
        <f>'Peito de frango'!D14</f>
        <v>0</v>
      </c>
    </row>
    <row r="433" spans="1:4" hidden="1">
      <c r="A433" t="str">
        <f>'Frango mineiro'!A5</f>
        <v>Peito de frango</v>
      </c>
      <c r="B433">
        <f>'Frango mineiro'!B5</f>
        <v>0.2</v>
      </c>
      <c r="C433" t="str">
        <f>'Frango mineiro'!C5</f>
        <v>KG</v>
      </c>
      <c r="D433" t="str">
        <f>'Frango mineiro'!D5</f>
        <v>KG</v>
      </c>
    </row>
    <row r="434" spans="1:4" hidden="1">
      <c r="A434" t="str">
        <f>'Frango mineiro'!A6</f>
        <v>Arroz branco</v>
      </c>
      <c r="B434">
        <f>'Frango mineiro'!B6</f>
        <v>1</v>
      </c>
      <c r="C434" t="str">
        <f>'Frango mineiro'!C6</f>
        <v>UND</v>
      </c>
      <c r="D434" t="str">
        <f>'Frango mineiro'!D6</f>
        <v>UND</v>
      </c>
    </row>
    <row r="435" spans="1:4" hidden="1">
      <c r="A435" t="str">
        <f>'Frango mineiro'!A7</f>
        <v>Feijão tropeiro</v>
      </c>
      <c r="B435">
        <f>'Frango mineiro'!B7</f>
        <v>1</v>
      </c>
      <c r="C435" t="str">
        <f>'Frango mineiro'!C7</f>
        <v>UND</v>
      </c>
      <c r="D435" t="str">
        <f>'Frango mineiro'!D7</f>
        <v>UND</v>
      </c>
    </row>
    <row r="436" spans="1:4" hidden="1">
      <c r="A436" t="str">
        <f>'Frango mineiro'!A8</f>
        <v>Mini Salada</v>
      </c>
      <c r="B436">
        <f>'Frango mineiro'!B8</f>
        <v>1</v>
      </c>
      <c r="C436" t="str">
        <f>'Frango mineiro'!C8</f>
        <v>UND</v>
      </c>
      <c r="D436" t="str">
        <f>'Frango mineiro'!D8</f>
        <v>UND</v>
      </c>
    </row>
    <row r="437" spans="1:4" hidden="1">
      <c r="A437" t="str">
        <f>'Frango mineiro'!A9</f>
        <v>Torresmo</v>
      </c>
      <c r="B437">
        <f>'Frango mineiro'!B9</f>
        <v>0.1</v>
      </c>
      <c r="C437" t="str">
        <f>'Frango mineiro'!C9</f>
        <v>KG</v>
      </c>
      <c r="D437" t="str">
        <f>'Frango mineiro'!D9</f>
        <v>KG</v>
      </c>
    </row>
    <row r="438" spans="1:4" hidden="1">
      <c r="A438" t="str">
        <f>'Frango mineiro'!A10</f>
        <v>Farinha de trigo</v>
      </c>
      <c r="B438">
        <f>'Frango mineiro'!B10</f>
        <v>0.04</v>
      </c>
      <c r="C438" t="str">
        <f>'Frango mineiro'!C10</f>
        <v>KG</v>
      </c>
      <c r="D438" t="str">
        <f>'Frango mineiro'!D10</f>
        <v>KG</v>
      </c>
    </row>
    <row r="439" spans="1:4" hidden="1">
      <c r="A439" t="str">
        <f>'Frango mineiro'!A11</f>
        <v>Farinha de rosca</v>
      </c>
      <c r="B439">
        <f>'Frango mineiro'!B11</f>
        <v>0.04</v>
      </c>
      <c r="C439" t="str">
        <f>'Frango mineiro'!C11</f>
        <v>KG</v>
      </c>
      <c r="D439" t="str">
        <f>'Frango mineiro'!D11</f>
        <v>KG</v>
      </c>
    </row>
    <row r="440" spans="1:4" hidden="1">
      <c r="A440" t="str">
        <f>'Frango mineiro'!A12</f>
        <v>Ovo</v>
      </c>
      <c r="B440">
        <f>'Frango mineiro'!B12</f>
        <v>1</v>
      </c>
      <c r="C440" t="str">
        <f>'Frango mineiro'!C12</f>
        <v>UND</v>
      </c>
      <c r="D440" t="str">
        <f>'Frango mineiro'!D12</f>
        <v>UND</v>
      </c>
    </row>
    <row r="441" spans="1:4" hidden="1">
      <c r="A441" t="str">
        <f>'Frango mineiro'!A13</f>
        <v>Sal</v>
      </c>
      <c r="B441">
        <f>'Frango mineiro'!B13</f>
        <v>0.02</v>
      </c>
      <c r="C441" t="str">
        <f>'Frango mineiro'!C13</f>
        <v>KG</v>
      </c>
      <c r="D441" t="str">
        <f>'Frango mineiro'!D13</f>
        <v>KG</v>
      </c>
    </row>
    <row r="442" spans="1:4" hidden="1">
      <c r="A442" t="str">
        <f>'Frango mineiro'!A14</f>
        <v>Pimenta do reino</v>
      </c>
      <c r="B442">
        <f>'Frango mineiro'!B14</f>
        <v>0.01</v>
      </c>
      <c r="C442" t="str">
        <f>'Frango mineiro'!C14</f>
        <v>KG</v>
      </c>
      <c r="D442" t="str">
        <f>'Frango mineiro'!D14</f>
        <v>KG</v>
      </c>
    </row>
    <row r="443" spans="1:4" hidden="1">
      <c r="A443" t="str">
        <f>'Frango mineiro'!A15</f>
        <v>Mostarda</v>
      </c>
      <c r="B443">
        <f>'Frango mineiro'!B15</f>
        <v>0.02</v>
      </c>
      <c r="C443" t="str">
        <f>'Frango mineiro'!C15</f>
        <v>KG</v>
      </c>
      <c r="D443" t="str">
        <f>'Frango mineiro'!D15</f>
        <v>KG</v>
      </c>
    </row>
    <row r="444" spans="1:4" hidden="1">
      <c r="A444">
        <f>'Frango mineiro'!A16</f>
        <v>0</v>
      </c>
      <c r="B444">
        <f>'Frango mineiro'!B16</f>
        <v>0</v>
      </c>
      <c r="C444">
        <f>'Frango mineiro'!C16</f>
        <v>0</v>
      </c>
      <c r="D444">
        <f>'Frango mineiro'!D16</f>
        <v>0</v>
      </c>
    </row>
    <row r="445" spans="1:4" hidden="1">
      <c r="A445">
        <f>'Frango mineiro'!A17</f>
        <v>0</v>
      </c>
      <c r="B445">
        <f>'Frango mineiro'!B17</f>
        <v>0</v>
      </c>
      <c r="C445">
        <f>'Frango mineiro'!C17</f>
        <v>0</v>
      </c>
      <c r="D445">
        <f>'Frango mineiro'!D17</f>
        <v>0</v>
      </c>
    </row>
    <row r="446" spans="1:4" hidden="1">
      <c r="A446" t="str">
        <f>'Frango ao queijo'!A5</f>
        <v>Peito de frango</v>
      </c>
      <c r="B446">
        <f>'Frango ao queijo'!B5</f>
        <v>0.4</v>
      </c>
      <c r="C446" t="str">
        <f>'Frango ao queijo'!C5</f>
        <v>KG</v>
      </c>
      <c r="D446" t="str">
        <f>'Frango ao queijo'!D5</f>
        <v>KG</v>
      </c>
    </row>
    <row r="447" spans="1:4" hidden="1">
      <c r="A447" t="str">
        <f>'Frango ao queijo'!A6</f>
        <v>Molho queijo</v>
      </c>
      <c r="B447">
        <f>'Frango ao queijo'!B6</f>
        <v>1</v>
      </c>
      <c r="C447" t="str">
        <f>'Frango ao queijo'!C6</f>
        <v>UND</v>
      </c>
      <c r="D447" t="str">
        <f>'Frango ao queijo'!D6</f>
        <v>UND</v>
      </c>
    </row>
    <row r="448" spans="1:4" hidden="1">
      <c r="A448" t="str">
        <f>'Frango ao queijo'!A7</f>
        <v>Purê de batata</v>
      </c>
      <c r="B448">
        <f>'Frango ao queijo'!B7</f>
        <v>1</v>
      </c>
      <c r="C448" t="str">
        <f>'Frango ao queijo'!C7</f>
        <v>UND</v>
      </c>
      <c r="D448" t="str">
        <f>'Frango ao queijo'!D7</f>
        <v>UND</v>
      </c>
    </row>
    <row r="449" spans="1:4" hidden="1">
      <c r="A449" t="str">
        <f>'Frango ao queijo'!A8</f>
        <v>Sal</v>
      </c>
      <c r="B449">
        <f>'Frango ao queijo'!B8</f>
        <v>0.01</v>
      </c>
      <c r="C449" t="str">
        <f>'Frango ao queijo'!C8</f>
        <v>KG</v>
      </c>
      <c r="D449" t="str">
        <f>'Frango ao queijo'!D8</f>
        <v>KG</v>
      </c>
    </row>
    <row r="450" spans="1:4" hidden="1">
      <c r="A450" t="str">
        <f>'Frango ao queijo'!A9</f>
        <v>Arroz branco</v>
      </c>
      <c r="B450">
        <f>'Frango ao queijo'!B9</f>
        <v>1</v>
      </c>
      <c r="C450" t="str">
        <f>'Frango ao queijo'!C9</f>
        <v>UND</v>
      </c>
      <c r="D450" t="str">
        <f>'Frango ao queijo'!D9</f>
        <v>UND</v>
      </c>
    </row>
    <row r="451" spans="1:4" hidden="1">
      <c r="A451">
        <f>'Frango ao queijo'!A10</f>
        <v>0</v>
      </c>
      <c r="B451">
        <f>'Frango ao queijo'!B10</f>
        <v>0</v>
      </c>
      <c r="C451">
        <f>'Frango ao queijo'!C10</f>
        <v>0</v>
      </c>
      <c r="D451">
        <f>'Frango ao queijo'!D10</f>
        <v>0</v>
      </c>
    </row>
    <row r="452" spans="1:4" hidden="1">
      <c r="A452">
        <f>'Frango ao queijo'!A11</f>
        <v>0</v>
      </c>
      <c r="B452">
        <f>'Frango ao queijo'!B11</f>
        <v>0</v>
      </c>
      <c r="C452">
        <f>'Frango ao queijo'!C11</f>
        <v>0</v>
      </c>
      <c r="D452">
        <f>'Frango ao queijo'!D11</f>
        <v>0</v>
      </c>
    </row>
    <row r="453" spans="1:4" hidden="1">
      <c r="A453" t="str">
        <f>'Parmegiana Filé'!A5</f>
        <v>Filé mignon</v>
      </c>
      <c r="B453">
        <f>'Parmegiana Filé'!B5</f>
        <v>0.4</v>
      </c>
      <c r="C453" t="str">
        <f>'Parmegiana Filé'!C5</f>
        <v>KG</v>
      </c>
      <c r="D453" t="str">
        <f>'Parmegiana Filé'!D5</f>
        <v>KG</v>
      </c>
    </row>
    <row r="454" spans="1:4" hidden="1">
      <c r="A454" t="str">
        <f>'Parmegiana Filé'!A6</f>
        <v>Farinha de rosca</v>
      </c>
      <c r="B454">
        <f>'Parmegiana Filé'!B6</f>
        <v>0.08</v>
      </c>
      <c r="C454" t="str">
        <f>'Parmegiana Filé'!C6</f>
        <v>KG</v>
      </c>
      <c r="D454" t="str">
        <f>'Parmegiana Filé'!D6</f>
        <v>KG</v>
      </c>
    </row>
    <row r="455" spans="1:4" hidden="1">
      <c r="A455" t="str">
        <f>'Parmegiana Filé'!A7</f>
        <v>Farinha de trigo</v>
      </c>
      <c r="B455">
        <f>'Parmegiana Filé'!B7</f>
        <v>0.08</v>
      </c>
      <c r="C455" t="str">
        <f>'Parmegiana Filé'!C7</f>
        <v>KG</v>
      </c>
      <c r="D455" t="str">
        <f>'Parmegiana Filé'!D7</f>
        <v>KG</v>
      </c>
    </row>
    <row r="456" spans="1:4" hidden="1">
      <c r="A456" t="str">
        <f>'Parmegiana Filé'!A8</f>
        <v>Ovo</v>
      </c>
      <c r="B456">
        <f>'Parmegiana Filé'!B8</f>
        <v>1</v>
      </c>
      <c r="C456" t="str">
        <f>'Parmegiana Filé'!C8</f>
        <v>UND</v>
      </c>
      <c r="D456" t="str">
        <f>'Parmegiana Filé'!D8</f>
        <v>UND</v>
      </c>
    </row>
    <row r="457" spans="1:4" hidden="1">
      <c r="A457" t="str">
        <f>'Parmegiana Filé'!A9</f>
        <v>Mostarda</v>
      </c>
      <c r="B457">
        <f>'Parmegiana Filé'!B9</f>
        <v>0.01</v>
      </c>
      <c r="C457" t="str">
        <f>'Parmegiana Filé'!C9</f>
        <v>KG</v>
      </c>
      <c r="D457" t="str">
        <f>'Parmegiana Filé'!D9</f>
        <v>KG</v>
      </c>
    </row>
    <row r="458" spans="1:4" hidden="1">
      <c r="A458" t="str">
        <f>'Parmegiana Filé'!A10</f>
        <v>Sal</v>
      </c>
      <c r="B458">
        <f>'Parmegiana Filé'!B10</f>
        <v>0.01</v>
      </c>
      <c r="C458" t="str">
        <f>'Parmegiana Filé'!C10</f>
        <v>KG</v>
      </c>
      <c r="D458" t="str">
        <f>'Parmegiana Filé'!D10</f>
        <v>KG</v>
      </c>
    </row>
    <row r="459" spans="1:4" hidden="1">
      <c r="A459" t="str">
        <f>'Parmegiana Filé'!A11</f>
        <v>Molho de tomate</v>
      </c>
      <c r="B459">
        <f>'Parmegiana Filé'!B11</f>
        <v>2</v>
      </c>
      <c r="C459" t="str">
        <f>'Parmegiana Filé'!C11</f>
        <v>UND</v>
      </c>
      <c r="D459" t="str">
        <f>'Parmegiana Filé'!D11</f>
        <v>UND</v>
      </c>
    </row>
    <row r="460" spans="1:4" hidden="1">
      <c r="A460" t="str">
        <f>'Parmegiana Filé'!A12</f>
        <v>Presunto</v>
      </c>
      <c r="B460">
        <f>'Parmegiana Filé'!B12</f>
        <v>0.08</v>
      </c>
      <c r="C460" t="str">
        <f>'Parmegiana Filé'!C12</f>
        <v>KG</v>
      </c>
      <c r="D460" t="str">
        <f>'Parmegiana Filé'!D12</f>
        <v>KG</v>
      </c>
    </row>
    <row r="461" spans="1:4" hidden="1">
      <c r="A461" t="str">
        <f>'Parmegiana Filé'!A13</f>
        <v>Mussarela</v>
      </c>
      <c r="B461">
        <f>'Parmegiana Filé'!B13</f>
        <v>0.08</v>
      </c>
      <c r="C461" t="str">
        <f>'Parmegiana Filé'!C13</f>
        <v>KG</v>
      </c>
      <c r="D461" t="str">
        <f>'Parmegiana Filé'!D13</f>
        <v>KG</v>
      </c>
    </row>
    <row r="462" spans="1:4" hidden="1">
      <c r="A462" t="str">
        <f>'Parmegiana Filé'!A14</f>
        <v>Arroz branco</v>
      </c>
      <c r="B462">
        <f>'Parmegiana Filé'!B14</f>
        <v>2</v>
      </c>
      <c r="C462" t="str">
        <f>'Parmegiana Filé'!C14</f>
        <v>UND</v>
      </c>
      <c r="D462" t="str">
        <f>'Parmegiana Filé'!D14</f>
        <v>UND</v>
      </c>
    </row>
    <row r="463" spans="1:4" hidden="1">
      <c r="A463" t="str">
        <f>'Parmegiana Filé'!A15</f>
        <v>Purê de batata</v>
      </c>
      <c r="B463">
        <f>'Parmegiana Filé'!B15</f>
        <v>2</v>
      </c>
      <c r="C463" t="str">
        <f>'Parmegiana Filé'!C15</f>
        <v>UND</v>
      </c>
      <c r="D463" t="str">
        <f>'Parmegiana Filé'!D15</f>
        <v>UND</v>
      </c>
    </row>
    <row r="464" spans="1:4" hidden="1">
      <c r="A464">
        <f>'Parmegiana Filé'!A16</f>
        <v>0</v>
      </c>
      <c r="B464">
        <f>'Parmegiana Filé'!B16</f>
        <v>0</v>
      </c>
      <c r="C464">
        <f>'Parmegiana Filé'!C16</f>
        <v>0</v>
      </c>
      <c r="D464">
        <f>'Parmegiana Filé'!D16</f>
        <v>0</v>
      </c>
    </row>
    <row r="465" spans="1:4" hidden="1">
      <c r="A465">
        <f>'Parmegiana Filé'!A17</f>
        <v>0</v>
      </c>
      <c r="B465">
        <f>'Parmegiana Filé'!B17</f>
        <v>0</v>
      </c>
      <c r="C465">
        <f>'Parmegiana Filé'!C17</f>
        <v>0</v>
      </c>
      <c r="D465">
        <f>'Parmegiana Filé'!D17</f>
        <v>0</v>
      </c>
    </row>
    <row r="466" spans="1:4" hidden="1">
      <c r="A466" t="str">
        <f>'Filé ao queijo'!A5</f>
        <v>Filé mignon</v>
      </c>
      <c r="B466">
        <f>'Filé ao queijo'!B5</f>
        <v>0.4</v>
      </c>
      <c r="C466" t="str">
        <f>'Filé ao queijo'!C5</f>
        <v>KG</v>
      </c>
      <c r="D466" t="str">
        <f>'Filé ao queijo'!D5</f>
        <v>KG</v>
      </c>
    </row>
    <row r="467" spans="1:4" hidden="1">
      <c r="A467" t="str">
        <f>'Filé ao queijo'!A6</f>
        <v>Molho queijo</v>
      </c>
      <c r="B467">
        <f>'Filé ao queijo'!B6</f>
        <v>1</v>
      </c>
      <c r="C467" t="str">
        <f>'Filé ao queijo'!C6</f>
        <v>UND</v>
      </c>
      <c r="D467" t="str">
        <f>'Filé ao queijo'!D6</f>
        <v>UND</v>
      </c>
    </row>
    <row r="468" spans="1:4" hidden="1">
      <c r="A468" t="str">
        <f>'Filé ao queijo'!A7</f>
        <v>Purê de batata</v>
      </c>
      <c r="B468">
        <f>'Filé ao queijo'!B7</f>
        <v>1</v>
      </c>
      <c r="C468" t="str">
        <f>'Filé ao queijo'!C7</f>
        <v>UND</v>
      </c>
      <c r="D468" t="str">
        <f>'Filé ao queijo'!D7</f>
        <v>UND</v>
      </c>
    </row>
    <row r="469" spans="1:4" hidden="1">
      <c r="A469" t="str">
        <f>'Filé ao queijo'!A8</f>
        <v>Sal</v>
      </c>
      <c r="B469">
        <f>'Filé ao queijo'!B8</f>
        <v>0.01</v>
      </c>
      <c r="C469" t="str">
        <f>'Filé ao queijo'!C8</f>
        <v>KG</v>
      </c>
      <c r="D469" t="str">
        <f>'Filé ao queijo'!D8</f>
        <v>KG</v>
      </c>
    </row>
    <row r="470" spans="1:4" hidden="1">
      <c r="A470" t="str">
        <f>'Filé ao queijo'!A9</f>
        <v>Arroz branco</v>
      </c>
      <c r="B470">
        <f>'Filé ao queijo'!B9</f>
        <v>1</v>
      </c>
      <c r="C470" t="str">
        <f>'Filé ao queijo'!C9</f>
        <v>UND</v>
      </c>
      <c r="D470" t="str">
        <f>'Filé ao queijo'!D9</f>
        <v>UND</v>
      </c>
    </row>
    <row r="471" spans="1:4" hidden="1">
      <c r="A471">
        <f>'Filé ao queijo'!A10</f>
        <v>0</v>
      </c>
      <c r="B471">
        <f>'Filé ao queijo'!B10</f>
        <v>0</v>
      </c>
      <c r="C471">
        <f>'Filé ao queijo'!C10</f>
        <v>0</v>
      </c>
      <c r="D471">
        <f>'Filé ao queijo'!D10</f>
        <v>0</v>
      </c>
    </row>
    <row r="472" spans="1:4" hidden="1">
      <c r="A472">
        <f>'Filé ao queijo'!A11</f>
        <v>0</v>
      </c>
      <c r="B472">
        <f>'Filé ao queijo'!B11</f>
        <v>0</v>
      </c>
      <c r="C472">
        <f>'Filé ao queijo'!C11</f>
        <v>0</v>
      </c>
      <c r="D472">
        <f>'Filé ao queijo'!D11</f>
        <v>0</v>
      </c>
    </row>
    <row r="473" spans="1:4" hidden="1">
      <c r="A473" t="str">
        <f>'Filé madeira'!A5</f>
        <v>Filé mignon</v>
      </c>
      <c r="B473">
        <f>'Filé madeira'!B5</f>
        <v>0.2</v>
      </c>
      <c r="C473" t="str">
        <f>'Filé madeira'!C5</f>
        <v>KG</v>
      </c>
      <c r="D473" t="str">
        <f>'Filé madeira'!D5</f>
        <v>KG</v>
      </c>
    </row>
    <row r="474" spans="1:4" hidden="1">
      <c r="A474" t="str">
        <f>'Filé madeira'!A6</f>
        <v>Molho madeira</v>
      </c>
      <c r="B474">
        <f>'Filé madeira'!B6</f>
        <v>1</v>
      </c>
      <c r="C474" t="str">
        <f>'Filé madeira'!C6</f>
        <v>UND</v>
      </c>
      <c r="D474" t="str">
        <f>'Filé madeira'!D6</f>
        <v>UND</v>
      </c>
    </row>
    <row r="475" spans="1:4" hidden="1">
      <c r="A475" t="str">
        <f>'Filé madeira'!A7</f>
        <v>Pimenta do reino</v>
      </c>
      <c r="B475">
        <f>'Filé madeira'!B7</f>
        <v>5.0000000000000001E-3</v>
      </c>
      <c r="C475" t="str">
        <f>'Filé madeira'!C7</f>
        <v>KG</v>
      </c>
      <c r="D475" t="str">
        <f>'Filé madeira'!D7</f>
        <v>KG</v>
      </c>
    </row>
    <row r="476" spans="1:4" hidden="1">
      <c r="A476" t="str">
        <f>'Filé madeira'!A8</f>
        <v>Sal</v>
      </c>
      <c r="B476">
        <f>'Filé madeira'!B8</f>
        <v>0.01</v>
      </c>
      <c r="C476" t="str">
        <f>'Filé madeira'!C8</f>
        <v>KG</v>
      </c>
      <c r="D476" t="str">
        <f>'Filé madeira'!D8</f>
        <v>KG</v>
      </c>
    </row>
    <row r="477" spans="1:4" hidden="1">
      <c r="A477" t="str">
        <f>'Filé madeira'!A9</f>
        <v>Arroz branco</v>
      </c>
      <c r="B477">
        <f>'Filé madeira'!B9</f>
        <v>1</v>
      </c>
      <c r="C477" t="str">
        <f>'Filé madeira'!C9</f>
        <v>UND</v>
      </c>
      <c r="D477" t="str">
        <f>'Filé madeira'!D9</f>
        <v>UND</v>
      </c>
    </row>
    <row r="478" spans="1:4" hidden="1">
      <c r="A478" t="str">
        <f>'Filé madeira'!A10</f>
        <v>Legumes no vapor</v>
      </c>
      <c r="B478">
        <f>'Filé madeira'!B10</f>
        <v>1</v>
      </c>
      <c r="C478" t="str">
        <f>'Filé madeira'!C10</f>
        <v>UND</v>
      </c>
      <c r="D478" t="str">
        <f>'Filé madeira'!D10</f>
        <v>UND</v>
      </c>
    </row>
    <row r="479" spans="1:4" hidden="1">
      <c r="A479">
        <f>'Filé madeira'!A11</f>
        <v>0</v>
      </c>
      <c r="B479">
        <f>'Filé madeira'!B11</f>
        <v>0</v>
      </c>
      <c r="C479">
        <f>'Filé madeira'!C11</f>
        <v>0</v>
      </c>
      <c r="D479">
        <f>'Filé madeira'!D11</f>
        <v>0</v>
      </c>
    </row>
    <row r="480" spans="1:4" hidden="1">
      <c r="A480" t="str">
        <f>'Filé tropical'!A5</f>
        <v>Filé mignon</v>
      </c>
      <c r="B480">
        <f>'Filé tropical'!B5</f>
        <v>0.15</v>
      </c>
      <c r="C480" t="str">
        <f>'Filé tropical'!C5</f>
        <v>KG</v>
      </c>
      <c r="D480" t="str">
        <f>'Filé tropical'!D5</f>
        <v>KG</v>
      </c>
    </row>
    <row r="481" spans="1:4" hidden="1">
      <c r="A481" t="str">
        <f>'Filé tropical'!A6</f>
        <v>Legumes no vapor</v>
      </c>
      <c r="B481">
        <f>'Filé tropical'!B6</f>
        <v>1</v>
      </c>
      <c r="C481" t="str">
        <f>'Filé tropical'!C6</f>
        <v>UND</v>
      </c>
      <c r="D481" t="str">
        <f>'Filé tropical'!D6</f>
        <v>UND</v>
      </c>
    </row>
    <row r="482" spans="1:4" hidden="1">
      <c r="A482" t="str">
        <f>'Filé tropical'!A7</f>
        <v>Dente de alho</v>
      </c>
      <c r="B482">
        <f>'Filé tropical'!B7</f>
        <v>2</v>
      </c>
      <c r="C482" t="str">
        <f>'Filé tropical'!C7</f>
        <v>UND</v>
      </c>
      <c r="D482" t="str">
        <f>'Filé tropical'!D7</f>
        <v>UND</v>
      </c>
    </row>
    <row r="483" spans="1:4" hidden="1">
      <c r="A483" t="str">
        <f>'Filé tropical'!A8</f>
        <v>Óleo</v>
      </c>
      <c r="B483">
        <f>'Filé tropical'!B8</f>
        <v>0.04</v>
      </c>
      <c r="C483" t="str">
        <f>'Filé tropical'!C8</f>
        <v>LT</v>
      </c>
      <c r="D483" t="str">
        <f>'Filé tropical'!D8</f>
        <v>LT</v>
      </c>
    </row>
    <row r="484" spans="1:4" hidden="1">
      <c r="A484" t="str">
        <f>'Filé tropical'!A9</f>
        <v>Batata palha</v>
      </c>
      <c r="B484">
        <f>'Filé tropical'!B9</f>
        <v>0.04</v>
      </c>
      <c r="C484" t="str">
        <f>'Filé tropical'!C9</f>
        <v>KG</v>
      </c>
      <c r="D484" t="str">
        <f>'Filé tropical'!D9</f>
        <v>KG</v>
      </c>
    </row>
    <row r="485" spans="1:4" hidden="1">
      <c r="A485" t="str">
        <f>'Filé tropical'!A10</f>
        <v>Pimenta do reino</v>
      </c>
      <c r="B485">
        <f>'Filé tropical'!B10</f>
        <v>5.0000000000000001E-3</v>
      </c>
      <c r="C485" t="str">
        <f>'Filé tropical'!C10</f>
        <v>KG</v>
      </c>
      <c r="D485" t="str">
        <f>'Filé tropical'!D10</f>
        <v>KG</v>
      </c>
    </row>
    <row r="486" spans="1:4" hidden="1">
      <c r="A486" t="str">
        <f>'Filé tropical'!A11</f>
        <v>Sal</v>
      </c>
      <c r="B486">
        <f>'Filé tropical'!B11</f>
        <v>0.02</v>
      </c>
      <c r="C486" t="str">
        <f>'Filé tropical'!C11</f>
        <v>KG</v>
      </c>
      <c r="D486" t="str">
        <f>'Filé tropical'!D11</f>
        <v>KG</v>
      </c>
    </row>
    <row r="487" spans="1:4" hidden="1">
      <c r="A487" t="str">
        <f>'Filé tropical'!A12</f>
        <v>Arroz branco</v>
      </c>
      <c r="B487">
        <f>'Filé tropical'!B12</f>
        <v>1</v>
      </c>
      <c r="C487" t="str">
        <f>'Filé tropical'!C12</f>
        <v>UND</v>
      </c>
      <c r="D487" t="str">
        <f>'Filé tropical'!D12</f>
        <v>UND</v>
      </c>
    </row>
    <row r="488" spans="1:4" hidden="1">
      <c r="A488" t="str">
        <f>'Filé tropical'!A13</f>
        <v>Batata frita</v>
      </c>
      <c r="B488">
        <f>'Filé tropical'!B13</f>
        <v>1</v>
      </c>
      <c r="C488" t="str">
        <f>'Filé tropical'!C13</f>
        <v>UND</v>
      </c>
      <c r="D488" t="str">
        <f>'Filé tropical'!D13</f>
        <v>UND</v>
      </c>
    </row>
    <row r="489" spans="1:4" hidden="1">
      <c r="A489" t="str">
        <f>'Filé tropical'!A14</f>
        <v>Brocolis</v>
      </c>
      <c r="B489">
        <f>'Filé tropical'!B14</f>
        <v>0.08</v>
      </c>
      <c r="C489" t="str">
        <f>'Filé tropical'!C14</f>
        <v>KG</v>
      </c>
      <c r="D489" t="str">
        <f>'Filé tropical'!D14</f>
        <v>KG</v>
      </c>
    </row>
    <row r="490" spans="1:4" hidden="1">
      <c r="A490" t="str">
        <f>'Filé tropical'!A15</f>
        <v>Presunto</v>
      </c>
      <c r="B490">
        <f>'Filé tropical'!B15</f>
        <v>0.04</v>
      </c>
      <c r="C490" t="str">
        <f>'Filé tropical'!C15</f>
        <v>KG</v>
      </c>
      <c r="D490" t="str">
        <f>'Filé tropical'!D15</f>
        <v>KG</v>
      </c>
    </row>
    <row r="491" spans="1:4" hidden="1">
      <c r="A491">
        <f>'Filé tropical'!A16</f>
        <v>0</v>
      </c>
      <c r="B491">
        <f>'Filé tropical'!B16</f>
        <v>0</v>
      </c>
      <c r="C491">
        <f>'Filé tropical'!C16</f>
        <v>0</v>
      </c>
      <c r="D491">
        <f>'Filé tropical'!D16</f>
        <v>0</v>
      </c>
    </row>
    <row r="492" spans="1:4" hidden="1">
      <c r="A492">
        <f>'Filé tropical'!A17</f>
        <v>0</v>
      </c>
      <c r="B492">
        <f>'Filé tropical'!B17</f>
        <v>0</v>
      </c>
      <c r="C492">
        <f>'Filé tropical'!C17</f>
        <v>0</v>
      </c>
      <c r="D492">
        <f>'Filé tropical'!D17</f>
        <v>0</v>
      </c>
    </row>
    <row r="493" spans="1:4" hidden="1">
      <c r="A493">
        <f>'Filé tropical'!A18</f>
        <v>0</v>
      </c>
      <c r="B493">
        <f>'Filé tropical'!B18</f>
        <v>0</v>
      </c>
      <c r="C493">
        <f>'Filé tropical'!C18</f>
        <v>0</v>
      </c>
      <c r="D493">
        <f>'Filé tropical'!D18</f>
        <v>0</v>
      </c>
    </row>
    <row r="494" spans="1:4" hidden="1">
      <c r="A494" t="str">
        <f>Rabada!A5</f>
        <v>Rabada</v>
      </c>
      <c r="B494">
        <f>Rabada!B5</f>
        <v>2</v>
      </c>
      <c r="C494" t="str">
        <f>Rabada!C5</f>
        <v>KG</v>
      </c>
      <c r="D494" t="str">
        <f>Rabada!D5</f>
        <v>KG</v>
      </c>
    </row>
    <row r="495" spans="1:4" hidden="1">
      <c r="A495" t="str">
        <f>Rabada!A6</f>
        <v>Cebola</v>
      </c>
      <c r="B495">
        <f>Rabada!B6</f>
        <v>0.2</v>
      </c>
      <c r="C495" t="str">
        <f>Rabada!C6</f>
        <v>KG</v>
      </c>
      <c r="D495" t="str">
        <f>Rabada!D6</f>
        <v>KG</v>
      </c>
    </row>
    <row r="496" spans="1:4" hidden="1">
      <c r="A496" t="str">
        <f>Rabada!A7</f>
        <v>Pimenta do reino</v>
      </c>
      <c r="B496">
        <f>Rabada!B7</f>
        <v>0.01</v>
      </c>
      <c r="C496" t="str">
        <f>Rabada!C7</f>
        <v>KG</v>
      </c>
      <c r="D496" t="str">
        <f>Rabada!D7</f>
        <v>KG</v>
      </c>
    </row>
    <row r="497" spans="1:4" hidden="1">
      <c r="A497" t="str">
        <f>Rabada!A8</f>
        <v>Sal</v>
      </c>
      <c r="B497">
        <f>Rabada!B8</f>
        <v>0.02</v>
      </c>
      <c r="C497" t="str">
        <f>Rabada!C8</f>
        <v>KG</v>
      </c>
      <c r="D497" t="str">
        <f>Rabada!D8</f>
        <v>KG</v>
      </c>
    </row>
    <row r="498" spans="1:4" hidden="1">
      <c r="A498" t="str">
        <f>Rabada!A9</f>
        <v>Cheiro verde</v>
      </c>
      <c r="B498">
        <f>Rabada!B9</f>
        <v>1</v>
      </c>
      <c r="C498" t="str">
        <f>Rabada!C9</f>
        <v>MÇ</v>
      </c>
      <c r="D498" t="str">
        <f>Rabada!D9</f>
        <v>MÇ</v>
      </c>
    </row>
    <row r="499" spans="1:4" hidden="1">
      <c r="A499" t="str">
        <f>Rabada!A10</f>
        <v>Arroz branco</v>
      </c>
      <c r="B499">
        <f>Rabada!B10</f>
        <v>8</v>
      </c>
      <c r="C499" t="str">
        <f>Rabada!C10</f>
        <v>UND</v>
      </c>
      <c r="D499" t="str">
        <f>Rabada!D10</f>
        <v>UND</v>
      </c>
    </row>
    <row r="500" spans="1:4" hidden="1">
      <c r="A500" t="str">
        <f>Rabada!A11</f>
        <v>Brocolis</v>
      </c>
      <c r="B500">
        <f>Rabada!B11</f>
        <v>0.2</v>
      </c>
      <c r="C500" t="str">
        <f>Rabada!C11</f>
        <v>KG</v>
      </c>
      <c r="D500" t="str">
        <f>Rabada!D11</f>
        <v>KG</v>
      </c>
    </row>
    <row r="501" spans="1:4" hidden="1">
      <c r="A501" t="str">
        <f>Rabada!A12</f>
        <v>Molho de tomate</v>
      </c>
      <c r="B501">
        <f>Rabada!B12</f>
        <v>1</v>
      </c>
      <c r="C501" t="str">
        <f>Rabada!C12</f>
        <v>UND</v>
      </c>
      <c r="D501" t="str">
        <f>Rabada!D12</f>
        <v>UND</v>
      </c>
    </row>
    <row r="502" spans="1:4" hidden="1">
      <c r="A502" t="str">
        <f>Rabada!A13</f>
        <v>Agrião</v>
      </c>
      <c r="B502">
        <f>Rabada!B13</f>
        <v>1</v>
      </c>
      <c r="C502" t="str">
        <f>Rabada!C13</f>
        <v>MÇ</v>
      </c>
      <c r="D502" t="str">
        <f>Rabada!D13</f>
        <v>MÇ</v>
      </c>
    </row>
    <row r="503" spans="1:4" hidden="1">
      <c r="A503" t="str">
        <f>Rabada!A14</f>
        <v>Dente de alho</v>
      </c>
      <c r="B503">
        <f>Rabada!B14</f>
        <v>4</v>
      </c>
      <c r="C503" t="str">
        <f>Rabada!C14</f>
        <v>UND</v>
      </c>
      <c r="D503" t="str">
        <f>Rabada!D14</f>
        <v>UND</v>
      </c>
    </row>
    <row r="504" spans="1:4" hidden="1">
      <c r="A504">
        <f>Rabada!A15</f>
        <v>0</v>
      </c>
      <c r="B504">
        <f>Rabada!B15</f>
        <v>0</v>
      </c>
      <c r="C504">
        <f>Rabada!C15</f>
        <v>0</v>
      </c>
      <c r="D504">
        <f>Rabada!D15</f>
        <v>0</v>
      </c>
    </row>
    <row r="505" spans="1:4" hidden="1">
      <c r="A505" t="str">
        <f>Picadinho!A5</f>
        <v>Filé mignon</v>
      </c>
      <c r="B505">
        <f>Picadinho!B5</f>
        <v>0.15</v>
      </c>
      <c r="C505" t="str">
        <f>Picadinho!C5</f>
        <v>KG</v>
      </c>
      <c r="D505" t="str">
        <f>Picadinho!D5</f>
        <v>KG</v>
      </c>
    </row>
    <row r="506" spans="1:4" hidden="1">
      <c r="A506" t="str">
        <f>Picadinho!A6</f>
        <v>Molho madeira</v>
      </c>
      <c r="B506">
        <f>Picadinho!B6</f>
        <v>1</v>
      </c>
      <c r="C506" t="str">
        <f>Picadinho!C6</f>
        <v>UND</v>
      </c>
      <c r="D506" t="str">
        <f>Picadinho!D6</f>
        <v>UND</v>
      </c>
    </row>
    <row r="507" spans="1:4" hidden="1">
      <c r="A507" t="str">
        <f>Picadinho!A7</f>
        <v>Pimenta do reino</v>
      </c>
      <c r="B507">
        <f>Picadinho!B7</f>
        <v>5.0000000000000001E-3</v>
      </c>
      <c r="C507" t="str">
        <f>Picadinho!C7</f>
        <v>KG</v>
      </c>
      <c r="D507" t="str">
        <f>Picadinho!D7</f>
        <v>KG</v>
      </c>
    </row>
    <row r="508" spans="1:4" hidden="1">
      <c r="A508" t="str">
        <f>Picadinho!A8</f>
        <v>Sal</v>
      </c>
      <c r="B508">
        <f>Picadinho!B8</f>
        <v>0.01</v>
      </c>
      <c r="C508" t="str">
        <f>Picadinho!C8</f>
        <v>KG</v>
      </c>
      <c r="D508" t="str">
        <f>Picadinho!D8</f>
        <v>KG</v>
      </c>
    </row>
    <row r="509" spans="1:4" hidden="1">
      <c r="A509" t="str">
        <f>Picadinho!A9</f>
        <v>Arroz branco</v>
      </c>
      <c r="B509">
        <f>Picadinho!B9</f>
        <v>1</v>
      </c>
      <c r="C509" t="str">
        <f>Picadinho!C9</f>
        <v>UND</v>
      </c>
      <c r="D509" t="str">
        <f>Picadinho!D9</f>
        <v>UND</v>
      </c>
    </row>
    <row r="510" spans="1:4" hidden="1">
      <c r="A510" t="str">
        <f>Picadinho!A10</f>
        <v>Farofa de banana</v>
      </c>
      <c r="B510">
        <f>Picadinho!B10</f>
        <v>1</v>
      </c>
      <c r="C510" t="str">
        <f>Picadinho!C10</f>
        <v>UND</v>
      </c>
      <c r="D510" t="str">
        <f>Picadinho!D10</f>
        <v>UND</v>
      </c>
    </row>
    <row r="511" spans="1:4" hidden="1">
      <c r="A511" t="str">
        <f>Picadinho!A11</f>
        <v>Ovo</v>
      </c>
      <c r="B511">
        <f>Picadinho!B11</f>
        <v>1</v>
      </c>
      <c r="C511" t="str">
        <f>Picadinho!C11</f>
        <v>UND</v>
      </c>
      <c r="D511" t="str">
        <f>Picadinho!D11</f>
        <v>UND</v>
      </c>
    </row>
    <row r="512" spans="1:4" hidden="1">
      <c r="A512">
        <f>Picadinho!A12</f>
        <v>0</v>
      </c>
      <c r="B512">
        <f>Picadinho!B12</f>
        <v>0</v>
      </c>
      <c r="C512">
        <f>Picadinho!C12</f>
        <v>0</v>
      </c>
      <c r="D512">
        <f>Picadinho!D12</f>
        <v>0</v>
      </c>
    </row>
    <row r="513" spans="1:4" hidden="1">
      <c r="A513" t="str">
        <f>'Picanha grelhada'!A5</f>
        <v>Picanha</v>
      </c>
      <c r="B513">
        <f>'Picanha grelhada'!B5</f>
        <v>0.2</v>
      </c>
      <c r="C513" t="str">
        <f>'Picanha grelhada'!C5</f>
        <v>KG</v>
      </c>
      <c r="D513" t="str">
        <f>'Picanha grelhada'!D5</f>
        <v>KG</v>
      </c>
    </row>
    <row r="514" spans="1:4" hidden="1">
      <c r="A514" t="str">
        <f>'Picanha grelhada'!A6</f>
        <v>Batata frita</v>
      </c>
      <c r="B514">
        <f>'Picanha grelhada'!B6</f>
        <v>1</v>
      </c>
      <c r="C514" t="str">
        <f>'Picanha grelhada'!C6</f>
        <v>UND</v>
      </c>
      <c r="D514" t="str">
        <f>'Picanha grelhada'!D6</f>
        <v>UND</v>
      </c>
    </row>
    <row r="515" spans="1:4" hidden="1">
      <c r="A515" t="str">
        <f>'Picanha grelhada'!A7</f>
        <v>Pimenta do reino</v>
      </c>
      <c r="B515">
        <f>'Picanha grelhada'!B7</f>
        <v>5.0000000000000001E-3</v>
      </c>
      <c r="C515" t="str">
        <f>'Picanha grelhada'!C7</f>
        <v>KG</v>
      </c>
      <c r="D515" t="str">
        <f>'Picanha grelhada'!D7</f>
        <v>KG</v>
      </c>
    </row>
    <row r="516" spans="1:4" hidden="1">
      <c r="A516" t="str">
        <f>'Picanha grelhada'!A8</f>
        <v>Sal</v>
      </c>
      <c r="B516">
        <f>'Picanha grelhada'!B8</f>
        <v>0.01</v>
      </c>
      <c r="C516" t="str">
        <f>'Picanha grelhada'!C8</f>
        <v>KG</v>
      </c>
      <c r="D516" t="str">
        <f>'Picanha grelhada'!D8</f>
        <v>KG</v>
      </c>
    </row>
    <row r="517" spans="1:4" hidden="1">
      <c r="A517" t="str">
        <f>'Picanha grelhada'!A9</f>
        <v>Arroz branco</v>
      </c>
      <c r="B517">
        <f>'Picanha grelhada'!B9</f>
        <v>1</v>
      </c>
      <c r="C517" t="str">
        <f>'Picanha grelhada'!C9</f>
        <v>UND</v>
      </c>
      <c r="D517" t="str">
        <f>'Picanha grelhada'!D9</f>
        <v>UND</v>
      </c>
    </row>
    <row r="518" spans="1:4" hidden="1">
      <c r="A518">
        <f>'Picanha grelhada'!A10</f>
        <v>0</v>
      </c>
      <c r="B518">
        <f>'Picanha grelhada'!B10</f>
        <v>0</v>
      </c>
      <c r="C518">
        <f>'Picanha grelhada'!C10</f>
        <v>0</v>
      </c>
      <c r="D518">
        <f>'Picanha grelhada'!D10</f>
        <v>0</v>
      </c>
    </row>
    <row r="519" spans="1:4" hidden="1">
      <c r="A519">
        <f>'Picanha grelhada'!A11</f>
        <v>0</v>
      </c>
      <c r="B519">
        <f>'Picanha grelhada'!B11</f>
        <v>0</v>
      </c>
      <c r="C519">
        <f>'Picanha grelhada'!C11</f>
        <v>0</v>
      </c>
      <c r="D519">
        <f>'Picanha grelhada'!D11</f>
        <v>0</v>
      </c>
    </row>
    <row r="520" spans="1:4" hidden="1">
      <c r="A520">
        <f>'Picanha grelhada'!A12</f>
        <v>0</v>
      </c>
      <c r="B520">
        <f>'Picanha grelhada'!B12</f>
        <v>0</v>
      </c>
      <c r="C520">
        <f>'Picanha grelhada'!C12</f>
        <v>0</v>
      </c>
      <c r="D520">
        <f>'Picanha grelhada'!D12</f>
        <v>0</v>
      </c>
    </row>
    <row r="521" spans="1:4" hidden="1">
      <c r="A521" t="str">
        <f>'Picanha alho'!A5</f>
        <v>Picanha</v>
      </c>
      <c r="B521">
        <f>'Picanha alho'!B5</f>
        <v>0.4</v>
      </c>
      <c r="C521" t="str">
        <f>'Picanha alho'!C5</f>
        <v>KG</v>
      </c>
      <c r="D521" t="str">
        <f>'Picanha alho'!D5</f>
        <v>KG</v>
      </c>
    </row>
    <row r="522" spans="1:4" hidden="1">
      <c r="A522" t="str">
        <f>'Picanha alho'!A6</f>
        <v>Batata frita</v>
      </c>
      <c r="B522">
        <f>'Picanha alho'!B6</f>
        <v>1</v>
      </c>
      <c r="C522" t="str">
        <f>'Picanha alho'!C6</f>
        <v>UND</v>
      </c>
      <c r="D522" t="str">
        <f>'Picanha alho'!D6</f>
        <v>UND</v>
      </c>
    </row>
    <row r="523" spans="1:4" hidden="1">
      <c r="A523" t="str">
        <f>'Picanha alho'!A7</f>
        <v>Pimenta do reino</v>
      </c>
      <c r="B523">
        <f>'Picanha alho'!B7</f>
        <v>5.0000000000000001E-3</v>
      </c>
      <c r="C523" t="str">
        <f>'Picanha alho'!C7</f>
        <v>KG</v>
      </c>
      <c r="D523" t="str">
        <f>'Picanha alho'!D7</f>
        <v>KG</v>
      </c>
    </row>
    <row r="524" spans="1:4" hidden="1">
      <c r="A524" t="str">
        <f>'Picanha alho'!A8</f>
        <v>Sal</v>
      </c>
      <c r="B524">
        <f>'Picanha alho'!B8</f>
        <v>0.01</v>
      </c>
      <c r="C524" t="str">
        <f>'Picanha alho'!C8</f>
        <v>KG</v>
      </c>
      <c r="D524" t="str">
        <f>'Picanha alho'!D8</f>
        <v>KG</v>
      </c>
    </row>
    <row r="525" spans="1:4" hidden="1">
      <c r="A525" t="str">
        <f>'Picanha alho'!A9</f>
        <v>Arroz branco</v>
      </c>
      <c r="B525">
        <f>'Picanha alho'!B9</f>
        <v>1</v>
      </c>
      <c r="C525" t="str">
        <f>'Picanha alho'!C9</f>
        <v>UND</v>
      </c>
      <c r="D525" t="str">
        <f>'Picanha alho'!D9</f>
        <v>UND</v>
      </c>
    </row>
    <row r="526" spans="1:4" hidden="1">
      <c r="A526" t="str">
        <f>'Picanha alho'!A10</f>
        <v>Feijão tropeiro</v>
      </c>
      <c r="B526">
        <f>'Picanha alho'!B10</f>
        <v>1</v>
      </c>
      <c r="C526" t="str">
        <f>'Picanha alho'!C10</f>
        <v>UND</v>
      </c>
      <c r="D526" t="str">
        <f>'Picanha alho'!D10</f>
        <v>UND</v>
      </c>
    </row>
    <row r="527" spans="1:4" hidden="1">
      <c r="A527" t="str">
        <f>'Picanha alho'!A11</f>
        <v>Dente de alho</v>
      </c>
      <c r="B527">
        <f>'Picanha alho'!B11</f>
        <v>5</v>
      </c>
      <c r="C527" t="str">
        <f>'Picanha alho'!C11</f>
        <v>UND</v>
      </c>
      <c r="D527" t="str">
        <f>'Picanha alho'!D11</f>
        <v>UND</v>
      </c>
    </row>
    <row r="528" spans="1:4" hidden="1">
      <c r="A528">
        <f>'Picanha alho'!A12</f>
        <v>0</v>
      </c>
      <c r="B528">
        <f>'Picanha alho'!B12</f>
        <v>0</v>
      </c>
      <c r="C528">
        <f>'Picanha alho'!C12</f>
        <v>0</v>
      </c>
      <c r="D528">
        <f>'Picanha alho'!D12</f>
        <v>0</v>
      </c>
    </row>
    <row r="529" spans="1:4" hidden="1">
      <c r="A529" t="str">
        <f>'Parmegiana Bovina'!A5</f>
        <v>Patinho</v>
      </c>
      <c r="B529">
        <f>'Parmegiana Bovina'!B5</f>
        <v>0.15</v>
      </c>
      <c r="C529" t="str">
        <f>'Parmegiana Bovina'!C5</f>
        <v>KG</v>
      </c>
      <c r="D529" t="str">
        <f>'Parmegiana Bovina'!D5</f>
        <v>KG</v>
      </c>
    </row>
    <row r="530" spans="1:4" hidden="1">
      <c r="A530" t="str">
        <f>'Parmegiana Bovina'!A6</f>
        <v>Farinha de rosca</v>
      </c>
      <c r="B530">
        <f>'Parmegiana Bovina'!B6</f>
        <v>0.04</v>
      </c>
      <c r="C530" t="str">
        <f>'Parmegiana Bovina'!C6</f>
        <v>KG</v>
      </c>
      <c r="D530" t="str">
        <f>'Parmegiana Bovina'!D6</f>
        <v>KG</v>
      </c>
    </row>
    <row r="531" spans="1:4" hidden="1">
      <c r="A531" t="str">
        <f>'Parmegiana Bovina'!A7</f>
        <v>Farinha de trigo</v>
      </c>
      <c r="B531">
        <f>'Parmegiana Bovina'!B7</f>
        <v>0.04</v>
      </c>
      <c r="C531" t="str">
        <f>'Parmegiana Bovina'!C7</f>
        <v>KG</v>
      </c>
      <c r="D531" t="str">
        <f>'Parmegiana Bovina'!D7</f>
        <v>KG</v>
      </c>
    </row>
    <row r="532" spans="1:4" hidden="1">
      <c r="A532" t="str">
        <f>'Parmegiana Bovina'!A8</f>
        <v>Ovo</v>
      </c>
      <c r="B532">
        <f>'Parmegiana Bovina'!B8</f>
        <v>1</v>
      </c>
      <c r="C532" t="str">
        <f>'Parmegiana Bovina'!C8</f>
        <v>UND</v>
      </c>
      <c r="D532" t="str">
        <f>'Parmegiana Bovina'!D8</f>
        <v>UND</v>
      </c>
    </row>
    <row r="533" spans="1:4" hidden="1">
      <c r="A533" t="str">
        <f>'Parmegiana Bovina'!A9</f>
        <v>Mostarda</v>
      </c>
      <c r="B533">
        <f>'Parmegiana Bovina'!B9</f>
        <v>0.01</v>
      </c>
      <c r="C533" t="str">
        <f>'Parmegiana Bovina'!C9</f>
        <v>KG</v>
      </c>
      <c r="D533" t="str">
        <f>'Parmegiana Bovina'!D9</f>
        <v>KG</v>
      </c>
    </row>
    <row r="534" spans="1:4" hidden="1">
      <c r="A534" t="str">
        <f>'Parmegiana Bovina'!A10</f>
        <v>Sal</v>
      </c>
      <c r="B534">
        <f>'Parmegiana Bovina'!B10</f>
        <v>0.01</v>
      </c>
      <c r="C534" t="str">
        <f>'Parmegiana Bovina'!C10</f>
        <v>KG</v>
      </c>
      <c r="D534" t="str">
        <f>'Parmegiana Bovina'!D10</f>
        <v>KG</v>
      </c>
    </row>
    <row r="535" spans="1:4" hidden="1">
      <c r="A535" t="str">
        <f>'Parmegiana Bovina'!A11</f>
        <v>Molho de tomate</v>
      </c>
      <c r="B535">
        <f>'Parmegiana Bovina'!B11</f>
        <v>1</v>
      </c>
      <c r="C535" t="str">
        <f>'Parmegiana Bovina'!C11</f>
        <v>UND</v>
      </c>
      <c r="D535" t="str">
        <f>'Parmegiana Bovina'!D11</f>
        <v>UND</v>
      </c>
    </row>
    <row r="536" spans="1:4" hidden="1">
      <c r="A536" t="str">
        <f>'Parmegiana Bovina'!A12</f>
        <v>Presunto</v>
      </c>
      <c r="B536">
        <f>'Parmegiana Bovina'!B12</f>
        <v>0.04</v>
      </c>
      <c r="C536" t="str">
        <f>'Parmegiana Bovina'!C12</f>
        <v>KG</v>
      </c>
      <c r="D536" t="str">
        <f>'Parmegiana Bovina'!D12</f>
        <v>KG</v>
      </c>
    </row>
    <row r="537" spans="1:4" hidden="1">
      <c r="A537" t="str">
        <f>'Parmegiana Bovina'!A13</f>
        <v>Mussarela</v>
      </c>
      <c r="B537">
        <f>'Parmegiana Bovina'!B13</f>
        <v>0.04</v>
      </c>
      <c r="C537" t="str">
        <f>'Parmegiana Bovina'!C13</f>
        <v>KG</v>
      </c>
      <c r="D537" t="str">
        <f>'Parmegiana Bovina'!D13</f>
        <v>KG</v>
      </c>
    </row>
    <row r="538" spans="1:4" hidden="1">
      <c r="A538" t="str">
        <f>'Parmegiana Bovina'!A14</f>
        <v>Arroz branco</v>
      </c>
      <c r="B538">
        <f>'Parmegiana Bovina'!B14</f>
        <v>1</v>
      </c>
      <c r="C538" t="str">
        <f>'Parmegiana Bovina'!C14</f>
        <v>UND</v>
      </c>
      <c r="D538" t="str">
        <f>'Parmegiana Bovina'!D14</f>
        <v>UND</v>
      </c>
    </row>
    <row r="539" spans="1:4" hidden="1">
      <c r="A539" t="str">
        <f>'Parmegiana Bovina'!A15</f>
        <v>Batata frita</v>
      </c>
      <c r="B539">
        <f>'Parmegiana Bovina'!B15</f>
        <v>1</v>
      </c>
      <c r="C539" t="str">
        <f>'Parmegiana Bovina'!C15</f>
        <v>UND</v>
      </c>
      <c r="D539" t="str">
        <f>'Parmegiana Bovina'!D15</f>
        <v>UND</v>
      </c>
    </row>
    <row r="540" spans="1:4" hidden="1">
      <c r="A540">
        <f>'Parmegiana Bovina'!A16</f>
        <v>0</v>
      </c>
      <c r="B540">
        <f>'Parmegiana Bovina'!B16</f>
        <v>0</v>
      </c>
      <c r="C540">
        <f>'Parmegiana Bovina'!C16</f>
        <v>0</v>
      </c>
      <c r="D540">
        <f>'Parmegiana Bovina'!D16</f>
        <v>0</v>
      </c>
    </row>
    <row r="541" spans="1:4" hidden="1">
      <c r="A541" t="str">
        <f>'Parmegiana Frango'!A5</f>
        <v>Peito de frango</v>
      </c>
      <c r="B541">
        <f>'Parmegiana Frango'!B5</f>
        <v>0.15</v>
      </c>
      <c r="C541" t="str">
        <f>'Parmegiana Frango'!C5</f>
        <v>KG</v>
      </c>
      <c r="D541" t="str">
        <f>'Parmegiana Frango'!D5</f>
        <v>KG</v>
      </c>
    </row>
    <row r="542" spans="1:4" hidden="1">
      <c r="A542" t="str">
        <f>'Parmegiana Frango'!A6</f>
        <v>Farinha de rosca</v>
      </c>
      <c r="B542">
        <f>'Parmegiana Frango'!B6</f>
        <v>0.04</v>
      </c>
      <c r="C542" t="str">
        <f>'Parmegiana Frango'!C6</f>
        <v>KG</v>
      </c>
      <c r="D542" t="str">
        <f>'Parmegiana Frango'!D6</f>
        <v>KG</v>
      </c>
    </row>
    <row r="543" spans="1:4" hidden="1">
      <c r="A543" t="str">
        <f>'Parmegiana Frango'!A7</f>
        <v>Farinha de trigo</v>
      </c>
      <c r="B543">
        <f>'Parmegiana Frango'!B7</f>
        <v>0.04</v>
      </c>
      <c r="C543" t="str">
        <f>'Parmegiana Frango'!C7</f>
        <v>KG</v>
      </c>
      <c r="D543" t="str">
        <f>'Parmegiana Frango'!D7</f>
        <v>KG</v>
      </c>
    </row>
    <row r="544" spans="1:4" hidden="1">
      <c r="A544" t="str">
        <f>'Parmegiana Frango'!A8</f>
        <v>Ovo</v>
      </c>
      <c r="B544">
        <f>'Parmegiana Frango'!B8</f>
        <v>1</v>
      </c>
      <c r="C544" t="str">
        <f>'Parmegiana Frango'!C8</f>
        <v>UND</v>
      </c>
      <c r="D544" t="str">
        <f>'Parmegiana Frango'!D8</f>
        <v>UND</v>
      </c>
    </row>
    <row r="545" spans="1:4" hidden="1">
      <c r="A545" t="str">
        <f>'Parmegiana Frango'!A9</f>
        <v>Mostarda</v>
      </c>
      <c r="B545">
        <f>'Parmegiana Frango'!B9</f>
        <v>0.01</v>
      </c>
      <c r="C545" t="str">
        <f>'Parmegiana Frango'!C9</f>
        <v>KG</v>
      </c>
      <c r="D545" t="str">
        <f>'Parmegiana Frango'!D9</f>
        <v>KG</v>
      </c>
    </row>
    <row r="546" spans="1:4" hidden="1">
      <c r="A546" t="str">
        <f>'Parmegiana Frango'!A10</f>
        <v>Sal</v>
      </c>
      <c r="B546">
        <f>'Parmegiana Frango'!B10</f>
        <v>0.01</v>
      </c>
      <c r="C546" t="str">
        <f>'Parmegiana Frango'!C10</f>
        <v>KG</v>
      </c>
      <c r="D546" t="str">
        <f>'Parmegiana Frango'!D10</f>
        <v>KG</v>
      </c>
    </row>
    <row r="547" spans="1:4" hidden="1">
      <c r="A547" t="str">
        <f>'Parmegiana Frango'!A11</f>
        <v>Molho de tomate</v>
      </c>
      <c r="B547">
        <f>'Parmegiana Frango'!B11</f>
        <v>1</v>
      </c>
      <c r="C547" t="str">
        <f>'Parmegiana Frango'!C11</f>
        <v>UND</v>
      </c>
      <c r="D547" t="str">
        <f>'Parmegiana Frango'!D11</f>
        <v>UND</v>
      </c>
    </row>
    <row r="548" spans="1:4" hidden="1">
      <c r="A548" t="str">
        <f>'Parmegiana Frango'!A12</f>
        <v>Presunto</v>
      </c>
      <c r="B548">
        <f>'Parmegiana Frango'!B12</f>
        <v>0.04</v>
      </c>
      <c r="C548" t="str">
        <f>'Parmegiana Frango'!C12</f>
        <v>KG</v>
      </c>
      <c r="D548" t="str">
        <f>'Parmegiana Frango'!D12</f>
        <v>KG</v>
      </c>
    </row>
    <row r="549" spans="1:4" hidden="1">
      <c r="A549" t="str">
        <f>'Parmegiana Frango'!A13</f>
        <v>Mussarela</v>
      </c>
      <c r="B549">
        <f>'Parmegiana Frango'!B13</f>
        <v>0.04</v>
      </c>
      <c r="C549" t="str">
        <f>'Parmegiana Frango'!C13</f>
        <v>KG</v>
      </c>
      <c r="D549" t="str">
        <f>'Parmegiana Frango'!D13</f>
        <v>KG</v>
      </c>
    </row>
    <row r="550" spans="1:4" hidden="1">
      <c r="A550" t="str">
        <f>'Parmegiana Frango'!A14</f>
        <v>Arroz branco</v>
      </c>
      <c r="B550">
        <f>'Parmegiana Frango'!B14</f>
        <v>1</v>
      </c>
      <c r="C550" t="str">
        <f>'Parmegiana Frango'!C14</f>
        <v>UND</v>
      </c>
      <c r="D550" t="str">
        <f>'Parmegiana Frango'!D14</f>
        <v>UND</v>
      </c>
    </row>
    <row r="551" spans="1:4" hidden="1">
      <c r="A551" t="str">
        <f>'Parmegiana Frango'!A15</f>
        <v>Batata frita</v>
      </c>
      <c r="B551">
        <f>'Parmegiana Frango'!B15</f>
        <v>1</v>
      </c>
      <c r="C551" t="str">
        <f>'Parmegiana Frango'!C15</f>
        <v>UND</v>
      </c>
      <c r="D551" t="str">
        <f>'Parmegiana Frango'!D15</f>
        <v>UND</v>
      </c>
    </row>
    <row r="552" spans="1:4" hidden="1">
      <c r="A552">
        <f>'Parmegiana Frango'!A16</f>
        <v>0</v>
      </c>
      <c r="B552">
        <f>'Parmegiana Frango'!B16</f>
        <v>0</v>
      </c>
      <c r="C552">
        <f>'Parmegiana Frango'!C16</f>
        <v>0</v>
      </c>
      <c r="D552">
        <f>'Parmegiana Frango'!D16</f>
        <v>0</v>
      </c>
    </row>
    <row r="553" spans="1:4" hidden="1">
      <c r="A553">
        <f>'Parmegiana Frango'!A17</f>
        <v>0</v>
      </c>
      <c r="B553">
        <f>'Parmegiana Frango'!B17</f>
        <v>0</v>
      </c>
      <c r="C553">
        <f>'Parmegiana Frango'!C17</f>
        <v>0</v>
      </c>
      <c r="D553">
        <f>'Parmegiana Frango'!D17</f>
        <v>0</v>
      </c>
    </row>
    <row r="554" spans="1:4" hidden="1">
      <c r="A554" t="str">
        <f>'Bife Acebolado'!A5</f>
        <v>Patinho</v>
      </c>
      <c r="B554">
        <f>'Bife Acebolado'!B5</f>
        <v>0.15</v>
      </c>
      <c r="C554" t="str">
        <f>'Bife Acebolado'!C5</f>
        <v>KG</v>
      </c>
      <c r="D554" t="str">
        <f>'Bife Acebolado'!D5</f>
        <v>KG</v>
      </c>
    </row>
    <row r="555" spans="1:4" hidden="1">
      <c r="A555" t="str">
        <f>'Bife Acebolado'!A6</f>
        <v>Cebola</v>
      </c>
      <c r="B555">
        <f>'Bife Acebolado'!B6</f>
        <v>0.1</v>
      </c>
      <c r="C555" t="str">
        <f>'Bife Acebolado'!C6</f>
        <v>KG</v>
      </c>
      <c r="D555" t="str">
        <f>'Bife Acebolado'!D6</f>
        <v>KG</v>
      </c>
    </row>
    <row r="556" spans="1:4" hidden="1">
      <c r="A556" t="str">
        <f>'Bife Acebolado'!A7</f>
        <v>Vinagre</v>
      </c>
      <c r="B556">
        <f>'Bife Acebolado'!B7</f>
        <v>0.01</v>
      </c>
      <c r="C556" t="str">
        <f>'Bife Acebolado'!C7</f>
        <v>LT</v>
      </c>
      <c r="D556" t="str">
        <f>'Bife Acebolado'!D7</f>
        <v>LT</v>
      </c>
    </row>
    <row r="557" spans="1:4" hidden="1">
      <c r="A557" t="str">
        <f>'Bife Acebolado'!A8</f>
        <v>Óleo</v>
      </c>
      <c r="B557">
        <f>'Bife Acebolado'!B8</f>
        <v>0.04</v>
      </c>
      <c r="C557" t="str">
        <f>'Bife Acebolado'!C8</f>
        <v>LT</v>
      </c>
      <c r="D557" t="str">
        <f>'Bife Acebolado'!D8</f>
        <v>LT</v>
      </c>
    </row>
    <row r="558" spans="1:4" hidden="1">
      <c r="A558" t="str">
        <f>'Bife Acebolado'!A9</f>
        <v>Sal</v>
      </c>
      <c r="B558">
        <f>'Bife Acebolado'!B9</f>
        <v>0.01</v>
      </c>
      <c r="C558" t="str">
        <f>'Bife Acebolado'!C9</f>
        <v>KG</v>
      </c>
      <c r="D558" t="str">
        <f>'Bife Acebolado'!D9</f>
        <v>KG</v>
      </c>
    </row>
    <row r="559" spans="1:4" hidden="1">
      <c r="A559" t="str">
        <f>'Bife Acebolado'!A10</f>
        <v>Pimenta do reino</v>
      </c>
      <c r="B559">
        <f>'Bife Acebolado'!B10</f>
        <v>5.0000000000000001E-3</v>
      </c>
      <c r="C559" t="str">
        <f>'Bife Acebolado'!C10</f>
        <v>KG</v>
      </c>
      <c r="D559" t="str">
        <f>'Bife Acebolado'!D10</f>
        <v>KG</v>
      </c>
    </row>
    <row r="560" spans="1:4" hidden="1">
      <c r="A560" t="str">
        <f>'Bife Acebolado'!A11</f>
        <v>Feijão carioca</v>
      </c>
      <c r="B560">
        <f>'Bife Acebolado'!B11</f>
        <v>1</v>
      </c>
      <c r="C560" t="str">
        <f>'Bife Acebolado'!C11</f>
        <v>UND</v>
      </c>
      <c r="D560" t="str">
        <f>'Bife Acebolado'!D11</f>
        <v>UND</v>
      </c>
    </row>
    <row r="561" spans="1:4" hidden="1">
      <c r="A561" t="str">
        <f>'Bife Acebolado'!A12</f>
        <v>Mandioca cozida</v>
      </c>
      <c r="B561">
        <f>'Bife Acebolado'!B12</f>
        <v>1</v>
      </c>
      <c r="C561" t="str">
        <f>'Bife Acebolado'!C12</f>
        <v>UND</v>
      </c>
      <c r="D561" t="str">
        <f>'Bife Acebolado'!D12</f>
        <v>UND</v>
      </c>
    </row>
    <row r="562" spans="1:4" hidden="1">
      <c r="A562" t="str">
        <f>'Bife Acebolado'!A13</f>
        <v>Mini salada</v>
      </c>
      <c r="B562">
        <f>'Bife Acebolado'!B13</f>
        <v>1</v>
      </c>
      <c r="C562" t="str">
        <f>'Bife Acebolado'!C13</f>
        <v>UND</v>
      </c>
      <c r="D562" t="str">
        <f>'Bife Acebolado'!D13</f>
        <v>UND</v>
      </c>
    </row>
    <row r="563" spans="1:4" hidden="1">
      <c r="A563" t="str">
        <f>'Bife Acebolado'!A14</f>
        <v>Arroz branco</v>
      </c>
      <c r="B563">
        <f>'Bife Acebolado'!B14</f>
        <v>1</v>
      </c>
      <c r="C563" t="str">
        <f>'Bife Acebolado'!C14</f>
        <v>UND</v>
      </c>
      <c r="D563" t="str">
        <f>'Bife Acebolado'!D14</f>
        <v>UND</v>
      </c>
    </row>
    <row r="564" spans="1:4" hidden="1">
      <c r="A564">
        <f>'Bife Acebolado'!A15</f>
        <v>0</v>
      </c>
      <c r="B564">
        <f>'Bife Acebolado'!B15</f>
        <v>0</v>
      </c>
      <c r="C564">
        <f>'Bife Acebolado'!C15</f>
        <v>0</v>
      </c>
      <c r="D564">
        <f>'Bife Acebolado'!D15</f>
        <v>0</v>
      </c>
    </row>
    <row r="565" spans="1:4" hidden="1">
      <c r="A565">
        <f>'Bife Acebolado'!A16</f>
        <v>0</v>
      </c>
      <c r="B565">
        <f>'Bife Acebolado'!B16</f>
        <v>0</v>
      </c>
      <c r="C565">
        <f>'Bife Acebolado'!C16</f>
        <v>0</v>
      </c>
      <c r="D565">
        <f>'Bife Acebolado'!D16</f>
        <v>0</v>
      </c>
    </row>
    <row r="566" spans="1:4" hidden="1">
      <c r="A566">
        <f>'Bife Acebolado'!A17</f>
        <v>0</v>
      </c>
      <c r="B566">
        <f>'Bife Acebolado'!B17</f>
        <v>0</v>
      </c>
      <c r="C566">
        <f>'Bife Acebolado'!C17</f>
        <v>0</v>
      </c>
      <c r="D566">
        <f>'Bife Acebolado'!D17</f>
        <v>0</v>
      </c>
    </row>
    <row r="567" spans="1:4" hidden="1">
      <c r="A567" t="str">
        <f>'Linguiça acebolada'!A5</f>
        <v>Linguiça calabresa</v>
      </c>
      <c r="B567">
        <f>'Linguiça acebolada'!B5</f>
        <v>0.15</v>
      </c>
      <c r="C567" t="str">
        <f>'Linguiça acebolada'!C5</f>
        <v>KG</v>
      </c>
      <c r="D567" t="str">
        <f>'Linguiça acebolada'!D5</f>
        <v>KG</v>
      </c>
    </row>
    <row r="568" spans="1:4" hidden="1">
      <c r="A568" t="str">
        <f>'Linguiça acebolada'!A6</f>
        <v>Azeite</v>
      </c>
      <c r="B568">
        <f>'Linguiça acebolada'!B6</f>
        <v>0.04</v>
      </c>
      <c r="C568" t="str">
        <f>'Linguiça acebolada'!C6</f>
        <v>LT</v>
      </c>
      <c r="D568" t="str">
        <f>'Linguiça acebolada'!D6</f>
        <v>LT</v>
      </c>
    </row>
    <row r="569" spans="1:4" hidden="1">
      <c r="A569" t="str">
        <f>'Linguiça acebolada'!A7</f>
        <v>Óregano</v>
      </c>
      <c r="B569">
        <f>'Linguiça acebolada'!B7</f>
        <v>2E-3</v>
      </c>
      <c r="C569" t="str">
        <f>'Linguiça acebolada'!C7</f>
        <v>KG</v>
      </c>
      <c r="D569" t="str">
        <f>'Linguiça acebolada'!D7</f>
        <v>KG</v>
      </c>
    </row>
    <row r="570" spans="1:4" hidden="1">
      <c r="A570" t="str">
        <f>'Linguiça acebolada'!A8</f>
        <v>Cebola</v>
      </c>
      <c r="B570">
        <f>'Linguiça acebolada'!B8</f>
        <v>0.1</v>
      </c>
      <c r="C570" t="str">
        <f>'Linguiça acebolada'!C8</f>
        <v>KG</v>
      </c>
      <c r="D570" t="str">
        <f>'Linguiça acebolada'!D8</f>
        <v>KG</v>
      </c>
    </row>
    <row r="571" spans="1:4" hidden="1">
      <c r="A571" t="str">
        <f>'Linguiça acebolada'!A9</f>
        <v>Pimenta do reino</v>
      </c>
      <c r="B571">
        <f>'Linguiça acebolada'!B9</f>
        <v>5.0000000000000001E-3</v>
      </c>
      <c r="C571" t="str">
        <f>'Linguiça acebolada'!C9</f>
        <v>KG</v>
      </c>
      <c r="D571" t="str">
        <f>'Linguiça acebolada'!D9</f>
        <v>KG</v>
      </c>
    </row>
    <row r="572" spans="1:4" hidden="1">
      <c r="A572" t="str">
        <f>'Linguiça acebolada'!A10</f>
        <v>Mini salada</v>
      </c>
      <c r="B572">
        <f>'Linguiça acebolada'!B10</f>
        <v>1</v>
      </c>
      <c r="C572" t="str">
        <f>'Linguiça acebolada'!C10</f>
        <v>UND</v>
      </c>
      <c r="D572" t="str">
        <f>'Linguiça acebolada'!D10</f>
        <v>UND</v>
      </c>
    </row>
    <row r="573" spans="1:4" hidden="1">
      <c r="A573" t="str">
        <f>'Linguiça acebolada'!A11</f>
        <v>Sal</v>
      </c>
      <c r="B573">
        <f>'Linguiça acebolada'!B11</f>
        <v>0.01</v>
      </c>
      <c r="C573" t="str">
        <f>'Linguiça acebolada'!C11</f>
        <v>KG</v>
      </c>
      <c r="D573" t="str">
        <f>'Linguiça acebolada'!D11</f>
        <v>KG</v>
      </c>
    </row>
    <row r="574" spans="1:4" hidden="1">
      <c r="A574" t="str">
        <f>'Linguiça acebolada'!A12</f>
        <v>Farinha de mandioca</v>
      </c>
      <c r="B574">
        <f>'Linguiça acebolada'!B12</f>
        <v>0.08</v>
      </c>
      <c r="C574" t="str">
        <f>'Linguiça acebolada'!C12</f>
        <v>KG</v>
      </c>
      <c r="D574" t="str">
        <f>'Linguiça acebolada'!D12</f>
        <v>KG</v>
      </c>
    </row>
    <row r="575" spans="1:4" hidden="1">
      <c r="A575" t="str">
        <f>'Linguiça acebolada'!A13</f>
        <v>Banana nanica</v>
      </c>
      <c r="B575">
        <f>'Linguiça acebolada'!B13</f>
        <v>0.1</v>
      </c>
      <c r="C575" t="str">
        <f>'Linguiça acebolada'!C13</f>
        <v>KG</v>
      </c>
      <c r="D575" t="str">
        <f>'Linguiça acebolada'!D13</f>
        <v>KG</v>
      </c>
    </row>
    <row r="576" spans="1:4" hidden="1">
      <c r="A576" t="str">
        <f>'Linguiça acebolada'!A14</f>
        <v>Arroz branco</v>
      </c>
      <c r="B576">
        <f>'Linguiça acebolada'!B14</f>
        <v>1</v>
      </c>
      <c r="C576" t="str">
        <f>'Linguiça acebolada'!C14</f>
        <v>UND</v>
      </c>
      <c r="D576" t="str">
        <f>'Linguiça acebolada'!D14</f>
        <v>UND</v>
      </c>
    </row>
    <row r="577" spans="1:4" hidden="1">
      <c r="A577" t="str">
        <f>'Linguiça acebolada'!A15</f>
        <v>Feijão carioca</v>
      </c>
      <c r="B577">
        <f>'Linguiça acebolada'!B15</f>
        <v>1</v>
      </c>
      <c r="C577" t="str">
        <f>'Linguiça acebolada'!C15</f>
        <v>UND</v>
      </c>
      <c r="D577" t="str">
        <f>'Linguiça acebolada'!D15</f>
        <v>UND</v>
      </c>
    </row>
    <row r="578" spans="1:4" hidden="1">
      <c r="A578" t="str">
        <f>'Linguiça acebolada'!A16</f>
        <v>Mandioca cozida</v>
      </c>
      <c r="B578">
        <f>'Linguiça acebolada'!B16</f>
        <v>1</v>
      </c>
      <c r="C578" t="str">
        <f>'Linguiça acebolada'!C16</f>
        <v>UND</v>
      </c>
      <c r="D578" t="str">
        <f>'Linguiça acebolada'!D16</f>
        <v>UND</v>
      </c>
    </row>
    <row r="579" spans="1:4" hidden="1">
      <c r="A579">
        <f>'Linguiça acebolada'!A17</f>
        <v>0</v>
      </c>
      <c r="B579">
        <f>'Linguiça acebolada'!B17</f>
        <v>0</v>
      </c>
      <c r="C579">
        <f>'Linguiça acebolada'!C17</f>
        <v>0</v>
      </c>
      <c r="D579">
        <f>'Linguiça acebolada'!D17</f>
        <v>0</v>
      </c>
    </row>
    <row r="580" spans="1:4" hidden="1">
      <c r="A580" t="str">
        <f>'Bife a role'!A5</f>
        <v>Patinho</v>
      </c>
      <c r="B580">
        <f>'Bife a role'!B5</f>
        <v>0.1</v>
      </c>
      <c r="C580" t="str">
        <f>'Bife a role'!C5</f>
        <v>KG</v>
      </c>
      <c r="D580" t="str">
        <f>'Bife a role'!D5</f>
        <v>KG</v>
      </c>
    </row>
    <row r="581" spans="1:4" hidden="1">
      <c r="A581" t="str">
        <f>'Bife a role'!A6</f>
        <v>Cebola</v>
      </c>
      <c r="B581">
        <f>'Bife a role'!B6</f>
        <v>0.05</v>
      </c>
      <c r="C581" t="str">
        <f>'Bife a role'!C6</f>
        <v>KG</v>
      </c>
      <c r="D581" t="str">
        <f>'Bife a role'!D6</f>
        <v>KG</v>
      </c>
    </row>
    <row r="582" spans="1:4" hidden="1">
      <c r="A582" t="str">
        <f>'Bife a role'!A7</f>
        <v>Dente de alho</v>
      </c>
      <c r="B582">
        <f>'Bife a role'!B7</f>
        <v>2</v>
      </c>
      <c r="C582" t="str">
        <f>'Bife a role'!C7</f>
        <v>UND</v>
      </c>
      <c r="D582" t="str">
        <f>'Bife a role'!D7</f>
        <v>UND</v>
      </c>
    </row>
    <row r="583" spans="1:4" hidden="1">
      <c r="A583" t="str">
        <f>'Bife a role'!A8</f>
        <v>Óleo</v>
      </c>
      <c r="B583">
        <f>'Bife a role'!B8</f>
        <v>0.04</v>
      </c>
      <c r="C583" t="str">
        <f>'Bife a role'!C8</f>
        <v>LT</v>
      </c>
      <c r="D583" t="str">
        <f>'Bife a role'!D8</f>
        <v>LT</v>
      </c>
    </row>
    <row r="584" spans="1:4" hidden="1">
      <c r="A584" t="str">
        <f>'Bife a role'!A9</f>
        <v>Cenoura</v>
      </c>
      <c r="B584">
        <f>'Bife a role'!B9</f>
        <v>0.1</v>
      </c>
      <c r="C584" t="str">
        <f>'Bife a role'!C9</f>
        <v>KG</v>
      </c>
      <c r="D584" t="str">
        <f>'Bife a role'!D9</f>
        <v>KG</v>
      </c>
    </row>
    <row r="585" spans="1:4" hidden="1">
      <c r="A585" t="str">
        <f>'Bife a role'!A10</f>
        <v>Pimenta do reino</v>
      </c>
      <c r="B585">
        <f>'Bife a role'!B10</f>
        <v>5.0000000000000001E-3</v>
      </c>
      <c r="C585" t="str">
        <f>'Bife a role'!C10</f>
        <v>KG</v>
      </c>
      <c r="D585" t="str">
        <f>'Bife a role'!D10</f>
        <v>KG</v>
      </c>
    </row>
    <row r="586" spans="1:4" hidden="1">
      <c r="A586" t="str">
        <f>'Bife a role'!A11</f>
        <v>Sal</v>
      </c>
      <c r="B586">
        <f>'Bife a role'!B11</f>
        <v>0.02</v>
      </c>
      <c r="C586" t="str">
        <f>'Bife a role'!C11</f>
        <v>KG</v>
      </c>
      <c r="D586" t="str">
        <f>'Bife a role'!D11</f>
        <v>KG</v>
      </c>
    </row>
    <row r="587" spans="1:4" hidden="1">
      <c r="A587" t="str">
        <f>'Bife a role'!A12</f>
        <v>Molho de tomate</v>
      </c>
      <c r="B587">
        <f>'Bife a role'!B12</f>
        <v>1</v>
      </c>
      <c r="C587" t="str">
        <f>'Bife a role'!C12</f>
        <v>UND</v>
      </c>
      <c r="D587" t="str">
        <f>'Bife a role'!D12</f>
        <v>UND</v>
      </c>
    </row>
    <row r="588" spans="1:4" hidden="1">
      <c r="A588" t="str">
        <f>'Bife a role'!A13</f>
        <v>Bacon</v>
      </c>
      <c r="B588">
        <f>'Bife a role'!B13</f>
        <v>0.05</v>
      </c>
      <c r="C588" t="str">
        <f>'Bife a role'!C13</f>
        <v>KG</v>
      </c>
      <c r="D588" t="str">
        <f>'Bife a role'!D13</f>
        <v>KG</v>
      </c>
    </row>
    <row r="589" spans="1:4" hidden="1">
      <c r="A589" t="str">
        <f>'Bife a role'!A14</f>
        <v>Arroz branco</v>
      </c>
      <c r="B589">
        <f>'Bife a role'!B14</f>
        <v>1</v>
      </c>
      <c r="C589" t="str">
        <f>'Bife a role'!C14</f>
        <v>UND</v>
      </c>
      <c r="D589" t="str">
        <f>'Bife a role'!D14</f>
        <v>UND</v>
      </c>
    </row>
    <row r="590" spans="1:4" hidden="1">
      <c r="A590" t="str">
        <f>'Bife a role'!A15</f>
        <v>Batata frita</v>
      </c>
      <c r="B590">
        <f>'Bife a role'!B15</f>
        <v>1</v>
      </c>
      <c r="C590" t="str">
        <f>'Bife a role'!C15</f>
        <v>UND</v>
      </c>
      <c r="D590" t="str">
        <f>'Bife a role'!D15</f>
        <v>UND</v>
      </c>
    </row>
    <row r="591" spans="1:4" hidden="1">
      <c r="A591" t="str">
        <f>'Bife a role'!A16</f>
        <v>Caldo de carne</v>
      </c>
      <c r="B591">
        <f>'Bife a role'!B16</f>
        <v>0.4</v>
      </c>
      <c r="C591" t="str">
        <f>'Bife a role'!C16</f>
        <v>LT</v>
      </c>
      <c r="D591" t="str">
        <f>'Bife a role'!D16</f>
        <v>LT</v>
      </c>
    </row>
    <row r="592" spans="1:4" hidden="1">
      <c r="A592" t="str">
        <f>'Bife a role'!A17</f>
        <v>Mini salada</v>
      </c>
      <c r="B592">
        <f>'Bife a role'!B17</f>
        <v>1</v>
      </c>
      <c r="C592" t="str">
        <f>'Bife a role'!C17</f>
        <v>UND</v>
      </c>
      <c r="D592" t="str">
        <f>'Bife a role'!D17</f>
        <v>UND</v>
      </c>
    </row>
    <row r="593" spans="1:4" hidden="1">
      <c r="A593">
        <f>'Bife a role'!A18</f>
        <v>0</v>
      </c>
      <c r="B593">
        <f>'Bife a role'!B18</f>
        <v>0</v>
      </c>
      <c r="C593">
        <f>'Bife a role'!C18</f>
        <v>0</v>
      </c>
      <c r="D593">
        <f>'Bife a role'!D18</f>
        <v>0</v>
      </c>
    </row>
    <row r="594" spans="1:4" hidden="1">
      <c r="A594" t="str">
        <f>Almondegas!A5</f>
        <v>Patinho</v>
      </c>
      <c r="B594">
        <f>Almondegas!B5</f>
        <v>0.5</v>
      </c>
      <c r="C594" t="str">
        <f>Almondegas!C5</f>
        <v>KG</v>
      </c>
      <c r="D594" t="str">
        <f>Almondegas!D5</f>
        <v>KG</v>
      </c>
    </row>
    <row r="595" spans="1:4" hidden="1">
      <c r="A595" t="str">
        <f>Almondegas!A6</f>
        <v>Cebola</v>
      </c>
      <c r="B595">
        <f>Almondegas!B6</f>
        <v>0.1</v>
      </c>
      <c r="C595" t="str">
        <f>Almondegas!C6</f>
        <v>KG</v>
      </c>
      <c r="D595" t="str">
        <f>Almondegas!D6</f>
        <v>KG</v>
      </c>
    </row>
    <row r="596" spans="1:4" hidden="1">
      <c r="A596" t="str">
        <f>Almondegas!A7</f>
        <v>Dente de alho</v>
      </c>
      <c r="B596">
        <f>Almondegas!B7</f>
        <v>2</v>
      </c>
      <c r="C596" t="str">
        <f>Almondegas!C7</f>
        <v>UND</v>
      </c>
      <c r="D596" t="str">
        <f>Almondegas!D7</f>
        <v>UND</v>
      </c>
    </row>
    <row r="597" spans="1:4" hidden="1">
      <c r="A597" t="str">
        <f>Almondegas!A8</f>
        <v>Óleo</v>
      </c>
      <c r="B597">
        <f>Almondegas!B8</f>
        <v>0.04</v>
      </c>
      <c r="C597" t="str">
        <f>Almondegas!C8</f>
        <v>LT</v>
      </c>
      <c r="D597" t="str">
        <f>Almondegas!D8</f>
        <v>LT</v>
      </c>
    </row>
    <row r="598" spans="1:4" hidden="1">
      <c r="A598" t="str">
        <f>Almondegas!A9</f>
        <v>Ovo</v>
      </c>
      <c r="B598">
        <f>Almondegas!B9</f>
        <v>2</v>
      </c>
      <c r="C598" t="str">
        <f>Almondegas!C9</f>
        <v>UND</v>
      </c>
      <c r="D598" t="str">
        <f>Almondegas!D9</f>
        <v>KG</v>
      </c>
    </row>
    <row r="599" spans="1:4" hidden="1">
      <c r="A599" t="str">
        <f>Almondegas!A10</f>
        <v>Pimenta do reino</v>
      </c>
      <c r="B599">
        <f>Almondegas!B10</f>
        <v>5.0000000000000001E-3</v>
      </c>
      <c r="C599" t="str">
        <f>Almondegas!C10</f>
        <v>KG</v>
      </c>
      <c r="D599" t="str">
        <f>Almondegas!D10</f>
        <v>KG</v>
      </c>
    </row>
    <row r="600" spans="1:4" hidden="1">
      <c r="A600" t="str">
        <f>Almondegas!A11</f>
        <v>Sal</v>
      </c>
      <c r="B600">
        <f>Almondegas!B11</f>
        <v>0.02</v>
      </c>
      <c r="C600" t="str">
        <f>Almondegas!C11</f>
        <v>KG</v>
      </c>
      <c r="D600" t="str">
        <f>Almondegas!D11</f>
        <v>KG</v>
      </c>
    </row>
    <row r="601" spans="1:4" hidden="1">
      <c r="A601" t="str">
        <f>Almondegas!A12</f>
        <v>Molho de tomate</v>
      </c>
      <c r="B601">
        <f>Almondegas!B12</f>
        <v>4</v>
      </c>
      <c r="C601" t="str">
        <f>Almondegas!C12</f>
        <v>UND</v>
      </c>
      <c r="D601" t="str">
        <f>Almondegas!D12</f>
        <v>UND</v>
      </c>
    </row>
    <row r="602" spans="1:4" hidden="1">
      <c r="A602" t="str">
        <f>Almondegas!A13</f>
        <v>Farinha de rosca</v>
      </c>
      <c r="B602">
        <f>Almondegas!B13</f>
        <v>0.08</v>
      </c>
      <c r="C602" t="str">
        <f>Almondegas!C13</f>
        <v>KG</v>
      </c>
      <c r="D602" t="str">
        <f>Almondegas!D13</f>
        <v>KG</v>
      </c>
    </row>
    <row r="603" spans="1:4" hidden="1">
      <c r="A603" t="str">
        <f>Almondegas!A14</f>
        <v>Espaguete</v>
      </c>
      <c r="B603">
        <f>Almondegas!B14</f>
        <v>0.4</v>
      </c>
      <c r="C603" t="str">
        <f>Almondegas!C14</f>
        <v>KG</v>
      </c>
      <c r="D603" t="str">
        <f>Almondegas!D14</f>
        <v>KG</v>
      </c>
    </row>
    <row r="604" spans="1:4" hidden="1">
      <c r="A604">
        <f>Almondegas!A15</f>
        <v>0</v>
      </c>
      <c r="B604">
        <f>Almondegas!B15</f>
        <v>0</v>
      </c>
      <c r="C604">
        <f>Almondegas!C15</f>
        <v>0</v>
      </c>
      <c r="D604">
        <f>Almondegas!D15</f>
        <v>0</v>
      </c>
    </row>
    <row r="605" spans="1:4" hidden="1">
      <c r="A605">
        <f>Almondegas!A16</f>
        <v>0</v>
      </c>
      <c r="B605">
        <f>Almondegas!B16</f>
        <v>0</v>
      </c>
      <c r="C605">
        <f>Almondegas!C16</f>
        <v>0</v>
      </c>
      <c r="D605">
        <f>Almondegas!D16</f>
        <v>0</v>
      </c>
    </row>
    <row r="606" spans="1:4" hidden="1">
      <c r="A606">
        <f>Almondegas!A17</f>
        <v>0</v>
      </c>
      <c r="B606">
        <f>Almondegas!B17</f>
        <v>0</v>
      </c>
      <c r="C606">
        <f>Almondegas!C17</f>
        <v>0</v>
      </c>
      <c r="D606">
        <f>Almondegas!D17</f>
        <v>0</v>
      </c>
    </row>
    <row r="607" spans="1:4" hidden="1">
      <c r="A607" t="str">
        <f>Fricasse!A5</f>
        <v>Peito de frango</v>
      </c>
      <c r="B607">
        <f>Fricasse!B5</f>
        <v>0.3</v>
      </c>
      <c r="C607" t="str">
        <f>Fricasse!C5</f>
        <v>KG</v>
      </c>
      <c r="D607" t="str">
        <f>Fricasse!D5</f>
        <v>KG</v>
      </c>
    </row>
    <row r="608" spans="1:4" hidden="1">
      <c r="A608" t="str">
        <f>Fricasse!A6</f>
        <v>Milho verde</v>
      </c>
      <c r="B608">
        <f>Fricasse!B6</f>
        <v>0.2</v>
      </c>
      <c r="C608" t="str">
        <f>Fricasse!C6</f>
        <v>KG</v>
      </c>
      <c r="D608" t="str">
        <f>Fricasse!D6</f>
        <v>KG</v>
      </c>
    </row>
    <row r="609" spans="1:4" hidden="1">
      <c r="A609" t="str">
        <f>Fricasse!A7</f>
        <v>Dente de alho</v>
      </c>
      <c r="B609">
        <f>Fricasse!B7</f>
        <v>2</v>
      </c>
      <c r="C609" t="str">
        <f>Fricasse!C7</f>
        <v>UND</v>
      </c>
      <c r="D609" t="str">
        <f>Fricasse!D7</f>
        <v>UND</v>
      </c>
    </row>
    <row r="610" spans="1:4" hidden="1">
      <c r="A610" t="str">
        <f>Fricasse!A8</f>
        <v>Requeijão cremoso</v>
      </c>
      <c r="B610">
        <f>Fricasse!B8</f>
        <v>0.2</v>
      </c>
      <c r="C610" t="str">
        <f>Fricasse!C8</f>
        <v>KG</v>
      </c>
      <c r="D610" t="str">
        <f>Fricasse!D8</f>
        <v>KG</v>
      </c>
    </row>
    <row r="611" spans="1:4" hidden="1">
      <c r="A611" t="str">
        <f>Fricasse!A9</f>
        <v>Pimenta do reino</v>
      </c>
      <c r="B611">
        <f>Fricasse!B9</f>
        <v>5.0000000000000001E-3</v>
      </c>
      <c r="C611" t="str">
        <f>Fricasse!C9</f>
        <v>KG</v>
      </c>
      <c r="D611" t="str">
        <f>Fricasse!D9</f>
        <v>KG</v>
      </c>
    </row>
    <row r="612" spans="1:4" hidden="1">
      <c r="A612">
        <f>Fricasse!A10</f>
        <v>0</v>
      </c>
      <c r="B612">
        <f>Fricasse!B10</f>
        <v>0</v>
      </c>
      <c r="C612">
        <f>Fricasse!C10</f>
        <v>0</v>
      </c>
      <c r="D612">
        <f>Fricasse!D10</f>
        <v>0</v>
      </c>
    </row>
    <row r="613" spans="1:4" hidden="1">
      <c r="A613" t="str">
        <f>Fricasse!A11</f>
        <v>Sal</v>
      </c>
      <c r="B613">
        <f>Fricasse!B11</f>
        <v>0.01</v>
      </c>
      <c r="C613" t="str">
        <f>Fricasse!C11</f>
        <v>KG</v>
      </c>
      <c r="D613" t="str">
        <f>Fricasse!D11</f>
        <v>KG</v>
      </c>
    </row>
    <row r="614" spans="1:4" hidden="1">
      <c r="A614" t="str">
        <f>Fricasse!A12</f>
        <v>Arroz branco</v>
      </c>
      <c r="B614">
        <f>Fricasse!B12</f>
        <v>1</v>
      </c>
      <c r="C614" t="str">
        <f>Fricasse!C12</f>
        <v>UND</v>
      </c>
      <c r="D614" t="str">
        <f>Fricasse!D12</f>
        <v>UND</v>
      </c>
    </row>
    <row r="615" spans="1:4" hidden="1">
      <c r="A615" t="str">
        <f>Fricasse!A13</f>
        <v>Batata palha</v>
      </c>
      <c r="B615">
        <f>Fricasse!B13</f>
        <v>0.04</v>
      </c>
      <c r="C615" t="str">
        <f>Fricasse!C13</f>
        <v>KG</v>
      </c>
      <c r="D615" t="str">
        <f>Fricasse!D13</f>
        <v>KG</v>
      </c>
    </row>
    <row r="616" spans="1:4" hidden="1">
      <c r="A616">
        <f>Fricasse!A14</f>
        <v>0</v>
      </c>
      <c r="B616">
        <f>Fricasse!B14</f>
        <v>0</v>
      </c>
      <c r="C616">
        <f>Fricasse!C14</f>
        <v>0</v>
      </c>
      <c r="D616">
        <f>Fricasse!D14</f>
        <v>0</v>
      </c>
    </row>
    <row r="617" spans="1:4" hidden="1">
      <c r="A617" t="str">
        <f>'Coxa e sobre'!A5</f>
        <v>Coxa e sobre de frango</v>
      </c>
      <c r="B617">
        <f>'Coxa e sobre'!B5</f>
        <v>0.15</v>
      </c>
      <c r="C617" t="str">
        <f>'Coxa e sobre'!C5</f>
        <v>KG</v>
      </c>
      <c r="D617" t="str">
        <f>'Coxa e sobre'!D5</f>
        <v>KG</v>
      </c>
    </row>
    <row r="618" spans="1:4" hidden="1">
      <c r="A618" t="str">
        <f>'Coxa e sobre'!A6</f>
        <v>Molho barbecue</v>
      </c>
      <c r="B618">
        <f>'Coxa e sobre'!B6</f>
        <v>0.05</v>
      </c>
      <c r="C618" t="str">
        <f>'Coxa e sobre'!C6</f>
        <v>LT</v>
      </c>
      <c r="D618" t="str">
        <f>'Coxa e sobre'!D6</f>
        <v>LT</v>
      </c>
    </row>
    <row r="619" spans="1:4" hidden="1">
      <c r="A619" t="str">
        <f>'Coxa e sobre'!A7</f>
        <v>Dente de alho</v>
      </c>
      <c r="B619">
        <f>'Coxa e sobre'!B7</f>
        <v>2</v>
      </c>
      <c r="C619" t="str">
        <f>'Coxa e sobre'!C7</f>
        <v>UND</v>
      </c>
      <c r="D619" t="str">
        <f>'Coxa e sobre'!D7</f>
        <v>UND</v>
      </c>
    </row>
    <row r="620" spans="1:4" hidden="1">
      <c r="A620" t="str">
        <f>'Coxa e sobre'!A8</f>
        <v>Cebola</v>
      </c>
      <c r="B620">
        <f>'Coxa e sobre'!B8</f>
        <v>0.05</v>
      </c>
      <c r="C620" t="str">
        <f>'Coxa e sobre'!C8</f>
        <v>KG</v>
      </c>
      <c r="D620" t="str">
        <f>'Coxa e sobre'!D8</f>
        <v>KG</v>
      </c>
    </row>
    <row r="621" spans="1:4" hidden="1">
      <c r="A621" t="str">
        <f>'Coxa e sobre'!A9</f>
        <v>Pimenta do reino</v>
      </c>
      <c r="B621">
        <f>'Coxa e sobre'!B9</f>
        <v>5.0000000000000001E-3</v>
      </c>
      <c r="C621" t="str">
        <f>'Coxa e sobre'!C9</f>
        <v>KG</v>
      </c>
      <c r="D621" t="str">
        <f>'Coxa e sobre'!D9</f>
        <v>KG</v>
      </c>
    </row>
    <row r="622" spans="1:4" hidden="1">
      <c r="A622" t="str">
        <f>'Coxa e sobre'!A10</f>
        <v>Batata frita</v>
      </c>
      <c r="B622">
        <f>'Coxa e sobre'!B10</f>
        <v>1</v>
      </c>
      <c r="C622" t="str">
        <f>'Coxa e sobre'!C10</f>
        <v>UND</v>
      </c>
      <c r="D622" t="str">
        <f>'Coxa e sobre'!D10</f>
        <v>UND</v>
      </c>
    </row>
    <row r="623" spans="1:4" hidden="1">
      <c r="A623" t="str">
        <f>'Coxa e sobre'!A11</f>
        <v>Sal</v>
      </c>
      <c r="B623">
        <f>'Coxa e sobre'!B11</f>
        <v>0.01</v>
      </c>
      <c r="C623" t="str">
        <f>'Coxa e sobre'!C11</f>
        <v>KG</v>
      </c>
      <c r="D623" t="str">
        <f>'Coxa e sobre'!D11</f>
        <v>KG</v>
      </c>
    </row>
    <row r="624" spans="1:4" hidden="1">
      <c r="A624" t="str">
        <f>'Coxa e sobre'!A12</f>
        <v>Arroz branco</v>
      </c>
      <c r="B624">
        <f>'Coxa e sobre'!B12</f>
        <v>1</v>
      </c>
      <c r="C624" t="str">
        <f>'Coxa e sobre'!C12</f>
        <v>UND</v>
      </c>
      <c r="D624" t="str">
        <f>'Coxa e sobre'!D12</f>
        <v>UND</v>
      </c>
    </row>
    <row r="625" spans="1:4" hidden="1">
      <c r="A625" t="str">
        <f>'Coxa e sobre'!A13</f>
        <v>Feijão carioca</v>
      </c>
      <c r="B625">
        <f>'Coxa e sobre'!B13</f>
        <v>1</v>
      </c>
      <c r="C625" t="str">
        <f>'Coxa e sobre'!C13</f>
        <v>UND</v>
      </c>
      <c r="D625" t="str">
        <f>'Coxa e sobre'!D13</f>
        <v>UND</v>
      </c>
    </row>
    <row r="626" spans="1:4" hidden="1">
      <c r="A626">
        <f>'Coxa e sobre'!A14</f>
        <v>0</v>
      </c>
      <c r="B626">
        <f>'Coxa e sobre'!B14</f>
        <v>0</v>
      </c>
      <c r="C626">
        <f>'Coxa e sobre'!C14</f>
        <v>0</v>
      </c>
      <c r="D626">
        <f>'Coxa e sobre'!D14</f>
        <v>0</v>
      </c>
    </row>
    <row r="627" spans="1:4" hidden="1">
      <c r="A627">
        <f>'Coxa e sobre'!A15</f>
        <v>0</v>
      </c>
      <c r="B627">
        <f>'Coxa e sobre'!B15</f>
        <v>0</v>
      </c>
      <c r="C627">
        <f>'Coxa e sobre'!C15</f>
        <v>0</v>
      </c>
      <c r="D627">
        <f>'Coxa e sobre'!D15</f>
        <v>0</v>
      </c>
    </row>
    <row r="628" spans="1:4" hidden="1">
      <c r="A628" t="str">
        <f>'Bife a cavalo'!A5</f>
        <v>Patinho</v>
      </c>
      <c r="B628">
        <f>'Bife a cavalo'!B5</f>
        <v>0.15</v>
      </c>
      <c r="C628" t="str">
        <f>'Bife a cavalo'!C5</f>
        <v>KG</v>
      </c>
      <c r="D628" t="str">
        <f>'Bife a cavalo'!D5</f>
        <v>KG</v>
      </c>
    </row>
    <row r="629" spans="1:4" hidden="1">
      <c r="A629" t="str">
        <f>'Bife a cavalo'!A6</f>
        <v>Ovo</v>
      </c>
      <c r="B629">
        <f>'Bife a cavalo'!B6</f>
        <v>1</v>
      </c>
      <c r="C629" t="str">
        <f>'Bife a cavalo'!C6</f>
        <v>UND</v>
      </c>
      <c r="D629" t="str">
        <f>'Bife a cavalo'!D6</f>
        <v>UND</v>
      </c>
    </row>
    <row r="630" spans="1:4" hidden="1">
      <c r="A630" t="str">
        <f>'Bife a cavalo'!A7</f>
        <v>Dente de alho</v>
      </c>
      <c r="B630">
        <f>'Bife a cavalo'!B7</f>
        <v>2</v>
      </c>
      <c r="C630" t="str">
        <f>'Bife a cavalo'!C7</f>
        <v>UND</v>
      </c>
      <c r="D630" t="str">
        <f>'Bife a cavalo'!D7</f>
        <v>UND</v>
      </c>
    </row>
    <row r="631" spans="1:4" hidden="1">
      <c r="A631" t="str">
        <f>'Bife a cavalo'!A8</f>
        <v>Óleo</v>
      </c>
      <c r="B631">
        <f>'Bife a cavalo'!B8</f>
        <v>0.04</v>
      </c>
      <c r="C631" t="str">
        <f>'Bife a cavalo'!C8</f>
        <v>LT</v>
      </c>
      <c r="D631" t="str">
        <f>'Bife a cavalo'!D8</f>
        <v>LT</v>
      </c>
    </row>
    <row r="632" spans="1:4" hidden="1">
      <c r="A632" t="str">
        <f>'Bife a cavalo'!A9</f>
        <v>Feijão carioca</v>
      </c>
      <c r="B632">
        <f>'Bife a cavalo'!B9</f>
        <v>1</v>
      </c>
      <c r="C632" t="str">
        <f>'Bife a cavalo'!C9</f>
        <v>UND</v>
      </c>
      <c r="D632" t="str">
        <f>'Bife a cavalo'!D9</f>
        <v>UND</v>
      </c>
    </row>
    <row r="633" spans="1:4" hidden="1">
      <c r="A633" t="str">
        <f>'Bife a cavalo'!A10</f>
        <v>Pimenta do reino</v>
      </c>
      <c r="B633">
        <f>'Bife a cavalo'!B10</f>
        <v>5.0000000000000001E-3</v>
      </c>
      <c r="C633" t="str">
        <f>'Bife a cavalo'!C10</f>
        <v>KG</v>
      </c>
      <c r="D633" t="str">
        <f>'Bife a cavalo'!D10</f>
        <v>KG</v>
      </c>
    </row>
    <row r="634" spans="1:4" hidden="1">
      <c r="A634" t="str">
        <f>'Bife a cavalo'!A11</f>
        <v>Sal</v>
      </c>
      <c r="B634">
        <f>'Bife a cavalo'!B11</f>
        <v>0.02</v>
      </c>
      <c r="C634" t="str">
        <f>'Bife a cavalo'!C11</f>
        <v>KG</v>
      </c>
      <c r="D634" t="str">
        <f>'Bife a cavalo'!D11</f>
        <v>KG</v>
      </c>
    </row>
    <row r="635" spans="1:4" hidden="1">
      <c r="A635" t="str">
        <f>'Bife a cavalo'!A12</f>
        <v>Arroz branco</v>
      </c>
      <c r="B635">
        <f>'Bife a cavalo'!B12</f>
        <v>1</v>
      </c>
      <c r="C635" t="str">
        <f>'Bife a cavalo'!C12</f>
        <v>UND</v>
      </c>
      <c r="D635" t="str">
        <f>'Bife a cavalo'!D12</f>
        <v>UND</v>
      </c>
    </row>
    <row r="636" spans="1:4" hidden="1">
      <c r="A636" t="str">
        <f>'Bife a cavalo'!A13</f>
        <v>Batata frita</v>
      </c>
      <c r="B636">
        <f>'Bife a cavalo'!B13</f>
        <v>1</v>
      </c>
      <c r="C636" t="str">
        <f>'Bife a cavalo'!C13</f>
        <v>UND</v>
      </c>
      <c r="D636" t="str">
        <f>'Bife a cavalo'!D13</f>
        <v>UND</v>
      </c>
    </row>
    <row r="637" spans="1:4" hidden="1">
      <c r="A637" t="str">
        <f>'Bife a cavalo'!A14</f>
        <v>Feijão carioca</v>
      </c>
      <c r="B637">
        <f>'Bife a cavalo'!B14</f>
        <v>1</v>
      </c>
      <c r="C637" t="str">
        <f>'Bife a cavalo'!C14</f>
        <v>UND</v>
      </c>
      <c r="D637" t="str">
        <f>'Bife a cavalo'!D14</f>
        <v>UND</v>
      </c>
    </row>
    <row r="638" spans="1:4" hidden="1">
      <c r="A638" t="str">
        <f>'Bife a cavalo'!A15</f>
        <v>Mini salada</v>
      </c>
      <c r="B638">
        <f>'Bife a cavalo'!B15</f>
        <v>1</v>
      </c>
      <c r="C638" t="str">
        <f>'Bife a cavalo'!C15</f>
        <v>UND</v>
      </c>
      <c r="D638" t="str">
        <f>'Bife a cavalo'!D15</f>
        <v>UND</v>
      </c>
    </row>
    <row r="639" spans="1:4" hidden="1">
      <c r="A639">
        <f>'Bife a cavalo'!A16</f>
        <v>0</v>
      </c>
      <c r="B639">
        <f>'Bife a cavalo'!B16</f>
        <v>0</v>
      </c>
      <c r="C639">
        <f>'Bife a cavalo'!C16</f>
        <v>0</v>
      </c>
      <c r="D639">
        <f>'Bife a cavalo'!D16</f>
        <v>0</v>
      </c>
    </row>
    <row r="640" spans="1:4" hidden="1">
      <c r="A640" t="str">
        <f>'Estrogonofre Frango'!A5</f>
        <v>Peito de frango</v>
      </c>
      <c r="B640">
        <f>'Estrogonofre Frango'!B5</f>
        <v>0.1</v>
      </c>
      <c r="C640" t="str">
        <f>'Estrogonofre Frango'!C5</f>
        <v>KG</v>
      </c>
      <c r="D640" t="str">
        <f>'Estrogonofre Frango'!D5</f>
        <v>KG</v>
      </c>
    </row>
    <row r="641" spans="1:4" hidden="1">
      <c r="A641" t="str">
        <f>'Estrogonofre Frango'!A6</f>
        <v>Cebola</v>
      </c>
      <c r="B641">
        <f>'Estrogonofre Frango'!B6</f>
        <v>2.5000000000000001E-2</v>
      </c>
      <c r="C641" t="str">
        <f>'Estrogonofre Frango'!C6</f>
        <v>KG</v>
      </c>
      <c r="D641" t="str">
        <f>'Estrogonofre Frango'!D6</f>
        <v>KG</v>
      </c>
    </row>
    <row r="642" spans="1:4" hidden="1">
      <c r="A642" t="str">
        <f>'Estrogonofre Frango'!A7</f>
        <v>Dente de alho</v>
      </c>
      <c r="B642">
        <f>'Estrogonofre Frango'!B7</f>
        <v>1</v>
      </c>
      <c r="C642" t="str">
        <f>'Estrogonofre Frango'!C7</f>
        <v>UND</v>
      </c>
      <c r="D642" t="str">
        <f>'Estrogonofre Frango'!D7</f>
        <v>UND</v>
      </c>
    </row>
    <row r="643" spans="1:4" hidden="1">
      <c r="A643" t="str">
        <f>'Estrogonofre Frango'!A8</f>
        <v>Creme de leite</v>
      </c>
      <c r="B643">
        <f>'Estrogonofre Frango'!B8</f>
        <v>0.1</v>
      </c>
      <c r="C643" t="str">
        <f>'Estrogonofre Frango'!C8</f>
        <v>LT</v>
      </c>
      <c r="D643" t="str">
        <f>'Estrogonofre Frango'!D8</f>
        <v>LT</v>
      </c>
    </row>
    <row r="644" spans="1:4" hidden="1">
      <c r="A644" t="str">
        <f>'Estrogonofre Frango'!A9</f>
        <v>Pimenta do reino</v>
      </c>
      <c r="B644">
        <f>'Estrogonofre Frango'!B9</f>
        <v>5.0000000000000001E-3</v>
      </c>
      <c r="C644" t="str">
        <f>'Estrogonofre Frango'!C9</f>
        <v>KG</v>
      </c>
      <c r="D644" t="str">
        <f>'Estrogonofre Frango'!D9</f>
        <v>KG</v>
      </c>
    </row>
    <row r="645" spans="1:4" hidden="1">
      <c r="A645" t="str">
        <f>'Estrogonofre Frango'!A10</f>
        <v>Manteiga</v>
      </c>
      <c r="B645">
        <f>'Estrogonofre Frango'!B10</f>
        <v>0.02</v>
      </c>
      <c r="C645" t="str">
        <f>'Estrogonofre Frango'!C10</f>
        <v>KG</v>
      </c>
      <c r="D645" t="str">
        <f>'Estrogonofre Frango'!D10</f>
        <v>KG</v>
      </c>
    </row>
    <row r="646" spans="1:4" hidden="1">
      <c r="A646" t="str">
        <f>'Estrogonofre Frango'!A11</f>
        <v>Sal</v>
      </c>
      <c r="B646">
        <f>'Estrogonofre Frango'!B11</f>
        <v>0.01</v>
      </c>
      <c r="C646" t="str">
        <f>'Estrogonofre Frango'!C11</f>
        <v>KG</v>
      </c>
      <c r="D646" t="str">
        <f>'Estrogonofre Frango'!D11</f>
        <v>KG</v>
      </c>
    </row>
    <row r="647" spans="1:4" hidden="1">
      <c r="A647" t="str">
        <f>'Estrogonofre Frango'!A12</f>
        <v>Arroz branco</v>
      </c>
      <c r="B647">
        <f>'Estrogonofre Frango'!B12</f>
        <v>1</v>
      </c>
      <c r="C647" t="str">
        <f>'Estrogonofre Frango'!C12</f>
        <v>UND</v>
      </c>
      <c r="D647" t="str">
        <f>'Estrogonofre Frango'!D12</f>
        <v>UND</v>
      </c>
    </row>
    <row r="648" spans="1:4" hidden="1">
      <c r="A648" t="str">
        <f>'Estrogonofre Frango'!A13</f>
        <v>Azeite</v>
      </c>
      <c r="B648">
        <f>'Estrogonofre Frango'!B13</f>
        <v>0.02</v>
      </c>
      <c r="C648" t="str">
        <f>'Estrogonofre Frango'!C13</f>
        <v>LT</v>
      </c>
      <c r="D648" t="str">
        <f>'Estrogonofre Frango'!D13</f>
        <v>LT</v>
      </c>
    </row>
    <row r="649" spans="1:4" hidden="1">
      <c r="A649" t="str">
        <f>'Estrogonofre Frango'!A14</f>
        <v>Champignon</v>
      </c>
      <c r="B649">
        <f>'Estrogonofre Frango'!B14</f>
        <v>0.05</v>
      </c>
      <c r="C649" t="str">
        <f>'Estrogonofre Frango'!C14</f>
        <v>KG</v>
      </c>
      <c r="D649" t="str">
        <f>'Estrogonofre Frango'!D14</f>
        <v>KG</v>
      </c>
    </row>
    <row r="650" spans="1:4" hidden="1">
      <c r="A650" t="str">
        <f>'Estrogonofre Frango'!A15</f>
        <v>Catchup</v>
      </c>
      <c r="B650">
        <f>'Estrogonofre Frango'!B15</f>
        <v>0.02</v>
      </c>
      <c r="C650" t="str">
        <f>'Estrogonofre Frango'!C15</f>
        <v>KG</v>
      </c>
      <c r="D650" t="str">
        <f>'Estrogonofre Frango'!D15</f>
        <v>KG</v>
      </c>
    </row>
    <row r="651" spans="1:4" hidden="1">
      <c r="A651" t="str">
        <f>'Estrogonofre Frango'!A16</f>
        <v>Batata palha</v>
      </c>
      <c r="B651">
        <f>'Estrogonofre Frango'!B16</f>
        <v>0.04</v>
      </c>
      <c r="C651" t="str">
        <f>'Estrogonofre Frango'!C16</f>
        <v>KG</v>
      </c>
      <c r="D651" t="str">
        <f>'Estrogonofre Frango'!D16</f>
        <v>KG</v>
      </c>
    </row>
    <row r="652" spans="1:4" hidden="1">
      <c r="A652">
        <f>'Estrogonofre Frango'!A17</f>
        <v>0</v>
      </c>
      <c r="B652">
        <f>'Estrogonofre Frango'!B17</f>
        <v>0</v>
      </c>
      <c r="C652">
        <f>'Estrogonofre Frango'!C17</f>
        <v>0</v>
      </c>
      <c r="D652">
        <f>'Estrogonofre Frango'!D17</f>
        <v>0</v>
      </c>
    </row>
    <row r="653" spans="1:4" hidden="1">
      <c r="A653">
        <f>'Estrogonofre Frango'!A18</f>
        <v>0</v>
      </c>
      <c r="B653">
        <f>'Estrogonofre Frango'!B18</f>
        <v>0</v>
      </c>
      <c r="C653">
        <f>'Estrogonofre Frango'!C18</f>
        <v>0</v>
      </c>
      <c r="D653">
        <f>'Estrogonofre Frango'!D18</f>
        <v>0</v>
      </c>
    </row>
    <row r="654" spans="1:4" hidden="1">
      <c r="A654" t="str">
        <f>Estrogonofre!A5</f>
        <v>Patinho</v>
      </c>
      <c r="B654">
        <f>Estrogonofre!B5</f>
        <v>0.1</v>
      </c>
      <c r="C654" t="str">
        <f>Estrogonofre!C5</f>
        <v>KG</v>
      </c>
      <c r="D654" t="str">
        <f>Estrogonofre!D5</f>
        <v>KG</v>
      </c>
    </row>
    <row r="655" spans="1:4" hidden="1">
      <c r="A655" t="str">
        <f>Estrogonofre!A6</f>
        <v>Cebola</v>
      </c>
      <c r="B655">
        <f>Estrogonofre!B6</f>
        <v>2.5000000000000001E-2</v>
      </c>
      <c r="C655" t="str">
        <f>Estrogonofre!C6</f>
        <v>KG</v>
      </c>
      <c r="D655" t="str">
        <f>Estrogonofre!D6</f>
        <v>KG</v>
      </c>
    </row>
    <row r="656" spans="1:4" hidden="1">
      <c r="A656" t="str">
        <f>Estrogonofre!A7</f>
        <v>Dente de alho</v>
      </c>
      <c r="B656">
        <f>Estrogonofre!B7</f>
        <v>1</v>
      </c>
      <c r="C656" t="str">
        <f>Estrogonofre!C7</f>
        <v>UND</v>
      </c>
      <c r="D656" t="str">
        <f>Estrogonofre!D7</f>
        <v>UND</v>
      </c>
    </row>
    <row r="657" spans="1:4" hidden="1">
      <c r="A657" t="str">
        <f>Estrogonofre!A8</f>
        <v>Creme de leite</v>
      </c>
      <c r="B657">
        <f>Estrogonofre!B8</f>
        <v>0.1</v>
      </c>
      <c r="C657" t="str">
        <f>Estrogonofre!C8</f>
        <v>LT</v>
      </c>
      <c r="D657" t="str">
        <f>Estrogonofre!D8</f>
        <v>LT</v>
      </c>
    </row>
    <row r="658" spans="1:4" hidden="1">
      <c r="A658" t="str">
        <f>Estrogonofre!A9</f>
        <v>Pimenta do reino</v>
      </c>
      <c r="B658">
        <f>Estrogonofre!B9</f>
        <v>5.0000000000000001E-3</v>
      </c>
      <c r="C658" t="str">
        <f>Estrogonofre!C9</f>
        <v>KG</v>
      </c>
      <c r="D658" t="str">
        <f>Estrogonofre!D9</f>
        <v>KG</v>
      </c>
    </row>
    <row r="659" spans="1:4" hidden="1">
      <c r="A659" t="str">
        <f>Estrogonofre!A10</f>
        <v>Manteiga</v>
      </c>
      <c r="B659">
        <f>Estrogonofre!B10</f>
        <v>0.02</v>
      </c>
      <c r="C659" t="str">
        <f>Estrogonofre!C10</f>
        <v>KG</v>
      </c>
      <c r="D659" t="str">
        <f>Estrogonofre!D10</f>
        <v>KG</v>
      </c>
    </row>
    <row r="660" spans="1:4" hidden="1">
      <c r="A660" t="str">
        <f>Estrogonofre!A11</f>
        <v>Sal</v>
      </c>
      <c r="B660">
        <f>Estrogonofre!B11</f>
        <v>0.01</v>
      </c>
      <c r="C660" t="str">
        <f>Estrogonofre!C11</f>
        <v>KG</v>
      </c>
      <c r="D660" t="str">
        <f>Estrogonofre!D11</f>
        <v>KG</v>
      </c>
    </row>
    <row r="661" spans="1:4" hidden="1">
      <c r="A661" t="str">
        <f>Estrogonofre!A12</f>
        <v>Arroz branco</v>
      </c>
      <c r="B661">
        <f>Estrogonofre!B12</f>
        <v>1</v>
      </c>
      <c r="C661" t="str">
        <f>Estrogonofre!C12</f>
        <v>UND</v>
      </c>
      <c r="D661" t="str">
        <f>Estrogonofre!D12</f>
        <v>UND</v>
      </c>
    </row>
    <row r="662" spans="1:4" hidden="1">
      <c r="A662" t="str">
        <f>Estrogonofre!A13</f>
        <v>Azeite</v>
      </c>
      <c r="B662">
        <f>Estrogonofre!B13</f>
        <v>0.02</v>
      </c>
      <c r="C662" t="str">
        <f>Estrogonofre!C13</f>
        <v>LT</v>
      </c>
      <c r="D662" t="str">
        <f>Estrogonofre!D13</f>
        <v>LT</v>
      </c>
    </row>
    <row r="663" spans="1:4" hidden="1">
      <c r="A663" t="str">
        <f>Estrogonofre!A14</f>
        <v>Champignon</v>
      </c>
      <c r="B663">
        <f>Estrogonofre!B14</f>
        <v>0.05</v>
      </c>
      <c r="C663" t="str">
        <f>Estrogonofre!C14</f>
        <v>KG</v>
      </c>
      <c r="D663" t="str">
        <f>Estrogonofre!D14</f>
        <v>KG</v>
      </c>
    </row>
    <row r="664" spans="1:4" hidden="1">
      <c r="A664" t="str">
        <f>Estrogonofre!A15</f>
        <v>Catchup</v>
      </c>
      <c r="B664">
        <f>Estrogonofre!B15</f>
        <v>0.02</v>
      </c>
      <c r="C664" t="str">
        <f>Estrogonofre!C15</f>
        <v>KG</v>
      </c>
      <c r="D664" t="str">
        <f>Estrogonofre!D15</f>
        <v>KG</v>
      </c>
    </row>
    <row r="665" spans="1:4" hidden="1">
      <c r="A665" t="str">
        <f>Estrogonofre!A16</f>
        <v>Batata palha</v>
      </c>
      <c r="B665">
        <f>Estrogonofre!B16</f>
        <v>0.04</v>
      </c>
      <c r="C665" t="str">
        <f>Estrogonofre!C16</f>
        <v>KG</v>
      </c>
      <c r="D665" t="str">
        <f>Estrogonofre!D16</f>
        <v>KG</v>
      </c>
    </row>
    <row r="666" spans="1:4" hidden="1">
      <c r="A666">
        <f>Estrogonofre!A17</f>
        <v>0</v>
      </c>
      <c r="B666">
        <f>Estrogonofre!B17</f>
        <v>0</v>
      </c>
      <c r="C666">
        <f>Estrogonofre!C17</f>
        <v>0</v>
      </c>
      <c r="D666">
        <f>Estrogonofre!D17</f>
        <v>0</v>
      </c>
    </row>
    <row r="667" spans="1:4" hidden="1">
      <c r="A667">
        <f>Estrogonofre!A18</f>
        <v>0</v>
      </c>
      <c r="B667">
        <f>Estrogonofre!B18</f>
        <v>0</v>
      </c>
      <c r="C667">
        <f>Estrogonofre!C18</f>
        <v>0</v>
      </c>
      <c r="D667">
        <f>Estrogonofre!D18</f>
        <v>0</v>
      </c>
    </row>
    <row r="668" spans="1:4" hidden="1">
      <c r="A668">
        <f>Estrogonofre!A19</f>
        <v>0</v>
      </c>
      <c r="B668">
        <f>Estrogonofre!B19</f>
        <v>0</v>
      </c>
      <c r="C668">
        <f>Estrogonofre!C19</f>
        <v>0</v>
      </c>
      <c r="D668">
        <f>Estrogonofre!D19</f>
        <v>0</v>
      </c>
    </row>
    <row r="669" spans="1:4" hidden="1">
      <c r="A669">
        <f>Estrogonofre!A20</f>
        <v>0</v>
      </c>
      <c r="B669">
        <f>Estrogonofre!B20</f>
        <v>0</v>
      </c>
      <c r="C669">
        <f>Estrogonofre!C20</f>
        <v>0</v>
      </c>
      <c r="D669">
        <f>Estrogonofre!D20</f>
        <v>0</v>
      </c>
    </row>
    <row r="670" spans="1:4" hidden="1">
      <c r="A670" t="str">
        <f>'Filé suíno'!A5</f>
        <v>Filé suíno</v>
      </c>
      <c r="B670">
        <f>'Filé suíno'!B5</f>
        <v>0.15</v>
      </c>
      <c r="C670" t="str">
        <f>'Filé suíno'!C5</f>
        <v>KG</v>
      </c>
      <c r="D670" t="str">
        <f>'Filé suíno'!D5</f>
        <v>KG</v>
      </c>
    </row>
    <row r="671" spans="1:4" hidden="1">
      <c r="A671" t="str">
        <f>'Filé suíno'!A6</f>
        <v>Ovo</v>
      </c>
      <c r="B671">
        <f>'Filé suíno'!B6</f>
        <v>1</v>
      </c>
      <c r="C671" t="str">
        <f>'Filé suíno'!C6</f>
        <v>UND</v>
      </c>
      <c r="D671" t="str">
        <f>'Filé suíno'!D6</f>
        <v>UND</v>
      </c>
    </row>
    <row r="672" spans="1:4" hidden="1">
      <c r="A672" t="str">
        <f>'Filé suíno'!A7</f>
        <v>Dente de alho</v>
      </c>
      <c r="B672">
        <f>'Filé suíno'!B7</f>
        <v>2</v>
      </c>
      <c r="C672" t="str">
        <f>'Filé suíno'!C7</f>
        <v>UND</v>
      </c>
      <c r="D672" t="str">
        <f>'Filé suíno'!D7</f>
        <v>UND</v>
      </c>
    </row>
    <row r="673" spans="1:4" hidden="1">
      <c r="A673" t="str">
        <f>'Filé suíno'!A8</f>
        <v>Óleo</v>
      </c>
      <c r="B673">
        <f>'Filé suíno'!B8</f>
        <v>0.04</v>
      </c>
      <c r="C673" t="str">
        <f>'Filé suíno'!C8</f>
        <v>LT</v>
      </c>
      <c r="D673" t="str">
        <f>'Filé suíno'!D8</f>
        <v>LT</v>
      </c>
    </row>
    <row r="674" spans="1:4" hidden="1">
      <c r="A674" t="str">
        <f>'Filé suíno'!A9</f>
        <v>Feijão carioca</v>
      </c>
      <c r="B674">
        <f>'Filé suíno'!B9</f>
        <v>1</v>
      </c>
      <c r="C674" t="str">
        <f>'Filé suíno'!C9</f>
        <v>UND</v>
      </c>
      <c r="D674" t="str">
        <f>'Filé suíno'!D9</f>
        <v>UND</v>
      </c>
    </row>
    <row r="675" spans="1:4" hidden="1">
      <c r="A675" t="str">
        <f>'Filé suíno'!A10</f>
        <v>Pimenta do reino</v>
      </c>
      <c r="B675">
        <f>'Filé suíno'!B10</f>
        <v>5.0000000000000001E-3</v>
      </c>
      <c r="C675" t="str">
        <f>'Filé suíno'!C10</f>
        <v>KG</v>
      </c>
      <c r="D675" t="str">
        <f>'Filé suíno'!D10</f>
        <v>KG</v>
      </c>
    </row>
    <row r="676" spans="1:4" hidden="1">
      <c r="A676" t="str">
        <f>'Filé suíno'!A11</f>
        <v>Sal</v>
      </c>
      <c r="B676">
        <f>'Filé suíno'!B11</f>
        <v>0.02</v>
      </c>
      <c r="C676" t="str">
        <f>'Filé suíno'!C11</f>
        <v>KG</v>
      </c>
      <c r="D676" t="str">
        <f>'Filé suíno'!D11</f>
        <v>KG</v>
      </c>
    </row>
    <row r="677" spans="1:4" hidden="1">
      <c r="A677" t="str">
        <f>'Filé suíno'!A12</f>
        <v>Arroz branco</v>
      </c>
      <c r="B677">
        <f>'Filé suíno'!B12</f>
        <v>1</v>
      </c>
      <c r="C677" t="str">
        <f>'Filé suíno'!C12</f>
        <v>UND</v>
      </c>
      <c r="D677" t="str">
        <f>'Filé suíno'!D12</f>
        <v>UND</v>
      </c>
    </row>
    <row r="678" spans="1:4" hidden="1">
      <c r="A678" t="str">
        <f>'Filé suíno'!A13</f>
        <v>Mandioca cozida</v>
      </c>
      <c r="B678">
        <f>'Filé suíno'!B13</f>
        <v>1</v>
      </c>
      <c r="C678" t="str">
        <f>'Filé suíno'!C13</f>
        <v>UND</v>
      </c>
      <c r="D678" t="str">
        <f>'Filé suíno'!D13</f>
        <v>UND</v>
      </c>
    </row>
    <row r="679" spans="1:4" hidden="1">
      <c r="A679" t="str">
        <f>'Filé suíno'!A14</f>
        <v>Couve refogada</v>
      </c>
      <c r="B679">
        <f>'Filé suíno'!B14</f>
        <v>1</v>
      </c>
      <c r="C679" t="str">
        <f>'Filé suíno'!C14</f>
        <v>UND</v>
      </c>
      <c r="D679" t="str">
        <f>'Filé suíno'!D14</f>
        <v>UND</v>
      </c>
    </row>
    <row r="680" spans="1:4" hidden="1">
      <c r="A680">
        <f>'Filé suíno'!A15</f>
        <v>0</v>
      </c>
      <c r="B680">
        <f>'Filé suíno'!B15</f>
        <v>0</v>
      </c>
      <c r="C680">
        <f>'Filé suíno'!C15</f>
        <v>0</v>
      </c>
      <c r="D680">
        <f>'Filé suíno'!D15</f>
        <v>0</v>
      </c>
    </row>
    <row r="681" spans="1:4" hidden="1">
      <c r="A681">
        <f>'Filé suíno'!A16</f>
        <v>0</v>
      </c>
      <c r="B681">
        <f>'Filé suíno'!B16</f>
        <v>0</v>
      </c>
      <c r="C681">
        <f>'Filé suíno'!C16</f>
        <v>0</v>
      </c>
      <c r="D681">
        <f>'Filé suíno'!D16</f>
        <v>0</v>
      </c>
    </row>
    <row r="682" spans="1:4" hidden="1">
      <c r="A682">
        <f>'Filé suíno'!A17</f>
        <v>0</v>
      </c>
      <c r="B682">
        <f>'Filé suíno'!B17</f>
        <v>0</v>
      </c>
      <c r="C682">
        <f>'Filé suíno'!C17</f>
        <v>0</v>
      </c>
      <c r="D682">
        <f>'Filé suíno'!D17</f>
        <v>0</v>
      </c>
    </row>
    <row r="683" spans="1:4" hidden="1">
      <c r="A683" t="str">
        <f>Feijoada!A5</f>
        <v>Carne seca</v>
      </c>
      <c r="B683">
        <f>Feijoada!B5</f>
        <v>5</v>
      </c>
      <c r="C683" t="str">
        <f>Feijoada!C5</f>
        <v>KG</v>
      </c>
      <c r="D683" t="str">
        <f>Feijoada!D5</f>
        <v>KG</v>
      </c>
    </row>
    <row r="684" spans="1:4" hidden="1">
      <c r="A684" t="str">
        <f>Feijoada!A6</f>
        <v>Pé</v>
      </c>
      <c r="B684">
        <f>Feijoada!B6</f>
        <v>2</v>
      </c>
      <c r="C684" t="str">
        <f>Feijoada!C6</f>
        <v>KG</v>
      </c>
      <c r="D684" t="str">
        <f>Feijoada!D6</f>
        <v>KG</v>
      </c>
    </row>
    <row r="685" spans="1:4" hidden="1">
      <c r="A685" t="str">
        <f>Feijoada!A7</f>
        <v>Rabo</v>
      </c>
      <c r="B685">
        <f>Feijoada!B7</f>
        <v>2</v>
      </c>
      <c r="C685" t="str">
        <f>Feijoada!C7</f>
        <v>KG</v>
      </c>
      <c r="D685" t="str">
        <f>Feijoada!D7</f>
        <v>KG</v>
      </c>
    </row>
    <row r="686" spans="1:4" hidden="1">
      <c r="A686" t="str">
        <f>Feijoada!A8</f>
        <v>Lingua</v>
      </c>
      <c r="B686">
        <f>Feijoada!B8</f>
        <v>2</v>
      </c>
      <c r="C686" t="str">
        <f>Feijoada!C8</f>
        <v>KG</v>
      </c>
      <c r="D686" t="str">
        <f>Feijoada!D8</f>
        <v>KG</v>
      </c>
    </row>
    <row r="687" spans="1:4" hidden="1">
      <c r="A687" t="str">
        <f>Feijoada!A9</f>
        <v>Lombo</v>
      </c>
      <c r="B687">
        <f>Feijoada!B9</f>
        <v>4</v>
      </c>
      <c r="C687" t="str">
        <f>Feijoada!C9</f>
        <v>KG</v>
      </c>
      <c r="D687" t="str">
        <f>Feijoada!D9</f>
        <v>KG</v>
      </c>
    </row>
    <row r="688" spans="1:4" hidden="1">
      <c r="A688" t="str">
        <f>Feijoada!A10</f>
        <v>Calabresa</v>
      </c>
      <c r="B688">
        <f>Feijoada!B10</f>
        <v>3</v>
      </c>
      <c r="C688" t="str">
        <f>Feijoada!C10</f>
        <v>KG</v>
      </c>
      <c r="D688" t="str">
        <f>Feijoada!D10</f>
        <v>KG</v>
      </c>
    </row>
    <row r="689" spans="1:4" hidden="1">
      <c r="A689" t="str">
        <f>Feijoada!A11</f>
        <v>Paio</v>
      </c>
      <c r="B689">
        <f>Feijoada!B11</f>
        <v>3</v>
      </c>
      <c r="C689" t="str">
        <f>Feijoada!C11</f>
        <v>KG</v>
      </c>
      <c r="D689" t="str">
        <f>Feijoada!D11</f>
        <v>KG</v>
      </c>
    </row>
    <row r="690" spans="1:4" hidden="1">
      <c r="A690" t="str">
        <f>Feijoada!A12</f>
        <v>Costela</v>
      </c>
      <c r="B690">
        <f>Feijoada!B12</f>
        <v>2</v>
      </c>
      <c r="C690" t="str">
        <f>Feijoada!C12</f>
        <v>KG</v>
      </c>
      <c r="D690" t="str">
        <f>Feijoada!D12</f>
        <v>KG</v>
      </c>
    </row>
    <row r="691" spans="1:4" hidden="1">
      <c r="A691" t="str">
        <f>Feijoada!A13</f>
        <v>Orelha</v>
      </c>
      <c r="B691">
        <f>Feijoada!B13</f>
        <v>2</v>
      </c>
      <c r="C691" t="str">
        <f>Feijoada!C13</f>
        <v>KG</v>
      </c>
      <c r="D691" t="str">
        <f>Feijoada!D13</f>
        <v>KG</v>
      </c>
    </row>
    <row r="692" spans="1:4" hidden="1">
      <c r="A692" t="str">
        <f>Feijoada!A14</f>
        <v>Cebola</v>
      </c>
      <c r="B692">
        <f>Feijoada!B14</f>
        <v>1.3</v>
      </c>
      <c r="C692" t="str">
        <f>Feijoada!C14</f>
        <v>KG</v>
      </c>
      <c r="D692" t="str">
        <f>Feijoada!D14</f>
        <v>KG</v>
      </c>
    </row>
    <row r="693" spans="1:4" hidden="1">
      <c r="A693" t="str">
        <f>Feijoada!A15</f>
        <v>Folha de Louro</v>
      </c>
      <c r="B693">
        <f>Feijoada!B15</f>
        <v>0.1</v>
      </c>
      <c r="C693" t="str">
        <f>Feijoada!C15</f>
        <v>KG</v>
      </c>
      <c r="D693" t="str">
        <f>Feijoada!D15</f>
        <v>KG</v>
      </c>
    </row>
    <row r="694" spans="1:4" hidden="1">
      <c r="A694" t="str">
        <f>Feijoada!A16</f>
        <v>Alho</v>
      </c>
      <c r="B694">
        <f>Feijoada!B16</f>
        <v>0.4</v>
      </c>
      <c r="C694" t="str">
        <f>Feijoada!C16</f>
        <v>KG</v>
      </c>
      <c r="D694" t="str">
        <f>Feijoada!D16</f>
        <v>KG</v>
      </c>
    </row>
    <row r="695" spans="1:4" hidden="1">
      <c r="A695" t="str">
        <f>Feijoada!A17</f>
        <v>Pimenta do reino</v>
      </c>
      <c r="B695">
        <f>Feijoada!B17</f>
        <v>2.5000000000000001E-2</v>
      </c>
      <c r="C695" t="str">
        <f>Feijoada!C17</f>
        <v>KG</v>
      </c>
      <c r="D695" t="str">
        <f>Feijoada!D17</f>
        <v>KG</v>
      </c>
    </row>
    <row r="696" spans="1:4" hidden="1">
      <c r="A696" t="str">
        <f>Feijoada!A18</f>
        <v>Cachaça</v>
      </c>
      <c r="B696">
        <f>Feijoada!B18</f>
        <v>0.4</v>
      </c>
      <c r="C696" t="str">
        <f>Feijoada!C18</f>
        <v>KG</v>
      </c>
      <c r="D696" t="str">
        <f>Feijoada!D18</f>
        <v>KG</v>
      </c>
    </row>
    <row r="697" spans="1:4" hidden="1">
      <c r="A697" t="str">
        <f>Feijoada!A19</f>
        <v>Feijão</v>
      </c>
      <c r="B697">
        <f>Feijoada!B19</f>
        <v>10</v>
      </c>
      <c r="C697" t="str">
        <f>Feijoada!C19</f>
        <v>KG</v>
      </c>
      <c r="D697" t="str">
        <f>Feijoada!D19</f>
        <v>KG</v>
      </c>
    </row>
    <row r="698" spans="1:4" hidden="1">
      <c r="A698">
        <f>Feijoada!A20</f>
        <v>0</v>
      </c>
      <c r="B698">
        <f>Feijoada!B20</f>
        <v>0</v>
      </c>
      <c r="C698">
        <f>Feijoada!C20</f>
        <v>0</v>
      </c>
      <c r="D698">
        <f>Feijoada!D20</f>
        <v>0</v>
      </c>
    </row>
    <row r="699" spans="1:4" hidden="1">
      <c r="A699" t="str">
        <f>'Salada verde'!A5</f>
        <v>Alface americana</v>
      </c>
      <c r="B699">
        <f>'Salada verde'!B5</f>
        <v>1</v>
      </c>
      <c r="C699" t="str">
        <f>'Salada verde'!C5</f>
        <v>MÇ</v>
      </c>
      <c r="D699" t="str">
        <f>'Salada verde'!D5</f>
        <v>MÇ</v>
      </c>
    </row>
    <row r="700" spans="1:4" hidden="1">
      <c r="A700" t="str">
        <f>'Salada verde'!A6</f>
        <v>Alface roxa</v>
      </c>
      <c r="B700">
        <f>'Salada verde'!B6</f>
        <v>1</v>
      </c>
      <c r="C700" t="str">
        <f>'Salada verde'!C6</f>
        <v>MÇ</v>
      </c>
      <c r="D700" t="str">
        <f>'Salada verde'!D6</f>
        <v>MÇ</v>
      </c>
    </row>
    <row r="701" spans="1:4" hidden="1">
      <c r="A701" t="str">
        <f>'Salada verde'!A7</f>
        <v>Alface crespa</v>
      </c>
      <c r="B701">
        <f>'Salada verde'!B7</f>
        <v>1</v>
      </c>
      <c r="C701" t="str">
        <f>'Salada verde'!C7</f>
        <v>MÇ</v>
      </c>
      <c r="D701" t="str">
        <f>'Salada verde'!D7</f>
        <v>MÇ</v>
      </c>
    </row>
    <row r="702" spans="1:4" hidden="1">
      <c r="A702" t="str">
        <f>'Salada verde'!A8</f>
        <v>Rucula</v>
      </c>
      <c r="B702">
        <f>'Salada verde'!B8</f>
        <v>1</v>
      </c>
      <c r="C702" t="str">
        <f>'Salada verde'!C8</f>
        <v>MÇ</v>
      </c>
      <c r="D702" t="str">
        <f>'Salada verde'!D8</f>
        <v>MÇ</v>
      </c>
    </row>
    <row r="703" spans="1:4" hidden="1">
      <c r="A703" t="str">
        <f>'Salada verde'!A9</f>
        <v>Croutons</v>
      </c>
      <c r="B703">
        <f>'Salada verde'!B9</f>
        <v>1</v>
      </c>
      <c r="C703" t="str">
        <f>'Salada verde'!C9</f>
        <v>UND</v>
      </c>
      <c r="D703" t="str">
        <f>'Salada verde'!D9</f>
        <v>UND</v>
      </c>
    </row>
    <row r="704" spans="1:4" hidden="1">
      <c r="A704" t="str">
        <f>'Salada verde'!A10</f>
        <v>Queijo minas</v>
      </c>
      <c r="B704">
        <f>'Salada verde'!B10</f>
        <v>0.1</v>
      </c>
      <c r="C704" t="str">
        <f>'Salada verde'!C10</f>
        <v>KG</v>
      </c>
      <c r="D704" t="str">
        <f>'Salada verde'!D10</f>
        <v>KG</v>
      </c>
    </row>
    <row r="705" spans="1:4" hidden="1">
      <c r="A705" t="str">
        <f>'Salada verde'!A11</f>
        <v>Sal</v>
      </c>
      <c r="B705">
        <f>'Salada verde'!B11</f>
        <v>0.02</v>
      </c>
      <c r="C705" t="str">
        <f>'Salada verde'!C11</f>
        <v>KG</v>
      </c>
      <c r="D705" t="str">
        <f>'Salada verde'!D11</f>
        <v>KG</v>
      </c>
    </row>
    <row r="706" spans="1:4" hidden="1">
      <c r="A706" t="str">
        <f>'Salada verde'!A12</f>
        <v>Limão</v>
      </c>
      <c r="B706">
        <f>'Salada verde'!B12</f>
        <v>0.05</v>
      </c>
      <c r="C706" t="str">
        <f>'Salada verde'!C12</f>
        <v>LT</v>
      </c>
      <c r="D706" t="str">
        <f>'Salada verde'!D12</f>
        <v>LT</v>
      </c>
    </row>
    <row r="707" spans="1:4" hidden="1">
      <c r="A707" t="str">
        <f>'Salada verde'!A13</f>
        <v>Azeite</v>
      </c>
      <c r="B707">
        <f>'Salada verde'!B13</f>
        <v>0.1</v>
      </c>
      <c r="C707" t="str">
        <f>'Salada verde'!C13</f>
        <v>LT</v>
      </c>
      <c r="D707" t="str">
        <f>'Salada verde'!D13</f>
        <v>LT</v>
      </c>
    </row>
    <row r="708" spans="1:4" hidden="1">
      <c r="A708">
        <f>'Salada verde'!A14</f>
        <v>0</v>
      </c>
      <c r="B708">
        <f>'Salada verde'!B14</f>
        <v>0</v>
      </c>
      <c r="C708">
        <f>'Salada verde'!C14</f>
        <v>0</v>
      </c>
      <c r="D708">
        <f>'Salada verde'!D14</f>
        <v>0</v>
      </c>
    </row>
    <row r="709" spans="1:4" hidden="1">
      <c r="A709">
        <f>'Salada verde'!A15</f>
        <v>0</v>
      </c>
      <c r="B709">
        <f>'Salada verde'!B15</f>
        <v>0</v>
      </c>
      <c r="C709">
        <f>'Salada verde'!C15</f>
        <v>0</v>
      </c>
      <c r="D709">
        <f>'Salada verde'!D15</f>
        <v>0</v>
      </c>
    </row>
    <row r="710" spans="1:4" hidden="1">
      <c r="A710">
        <f>'Salada verde'!A16</f>
        <v>0</v>
      </c>
      <c r="B710">
        <f>'Salada verde'!B16</f>
        <v>0</v>
      </c>
      <c r="C710">
        <f>'Salada verde'!C16</f>
        <v>0</v>
      </c>
      <c r="D710">
        <f>'Salada verde'!D16</f>
        <v>0</v>
      </c>
    </row>
    <row r="711" spans="1:4" hidden="1">
      <c r="A711" t="str">
        <f>'Salada campanha'!A5</f>
        <v>Alface americana</v>
      </c>
      <c r="B711">
        <f>'Salada campanha'!B5</f>
        <v>1</v>
      </c>
      <c r="C711" t="str">
        <f>'Salada campanha'!C5</f>
        <v>MÇ</v>
      </c>
      <c r="D711" t="str">
        <f>'Salada campanha'!D5</f>
        <v>MÇ</v>
      </c>
    </row>
    <row r="712" spans="1:4" hidden="1">
      <c r="A712" t="str">
        <f>'Salada campanha'!A6</f>
        <v>Alface roxa</v>
      </c>
      <c r="B712">
        <f>'Salada campanha'!B6</f>
        <v>1</v>
      </c>
      <c r="C712" t="str">
        <f>'Salada campanha'!C6</f>
        <v>MÇ</v>
      </c>
      <c r="D712" t="str">
        <f>'Salada campanha'!D6</f>
        <v>MÇ</v>
      </c>
    </row>
    <row r="713" spans="1:4" hidden="1">
      <c r="A713" t="str">
        <f>'Salada campanha'!A7</f>
        <v>Alface crespa</v>
      </c>
      <c r="B713">
        <f>'Salada campanha'!B7</f>
        <v>1</v>
      </c>
      <c r="C713" t="str">
        <f>'Salada campanha'!C7</f>
        <v>MÇ</v>
      </c>
      <c r="D713" t="str">
        <f>'Salada campanha'!D7</f>
        <v>MÇ</v>
      </c>
    </row>
    <row r="714" spans="1:4" hidden="1">
      <c r="A714" t="str">
        <f>'Salada campanha'!A8</f>
        <v>Rucula</v>
      </c>
      <c r="B714">
        <f>'Salada campanha'!B8</f>
        <v>1</v>
      </c>
      <c r="C714" t="str">
        <f>'Salada campanha'!C8</f>
        <v>MÇ</v>
      </c>
      <c r="D714" t="str">
        <f>'Salada campanha'!D8</f>
        <v>MÇ</v>
      </c>
    </row>
    <row r="715" spans="1:4" hidden="1">
      <c r="A715" t="str">
        <f>'Salada campanha'!A9</f>
        <v>Croutons</v>
      </c>
      <c r="B715">
        <f>'Salada campanha'!B9</f>
        <v>1</v>
      </c>
      <c r="C715" t="str">
        <f>'Salada campanha'!C9</f>
        <v>UND</v>
      </c>
      <c r="D715" t="str">
        <f>'Salada campanha'!D9</f>
        <v>UND</v>
      </c>
    </row>
    <row r="716" spans="1:4" hidden="1">
      <c r="A716" t="str">
        <f>'Salada campanha'!A10</f>
        <v>Parmesão</v>
      </c>
      <c r="B716">
        <f>'Salada campanha'!B10</f>
        <v>0.1</v>
      </c>
      <c r="C716" t="str">
        <f>'Salada campanha'!C10</f>
        <v>KG</v>
      </c>
      <c r="D716" t="str">
        <f>'Salada campanha'!D10</f>
        <v>KG</v>
      </c>
    </row>
    <row r="717" spans="1:4" hidden="1">
      <c r="A717" t="str">
        <f>'Salada campanha'!A11</f>
        <v>Sal</v>
      </c>
      <c r="B717">
        <f>'Salada campanha'!B11</f>
        <v>0.02</v>
      </c>
      <c r="C717" t="str">
        <f>'Salada campanha'!C11</f>
        <v>KG</v>
      </c>
      <c r="D717" t="str">
        <f>'Salada campanha'!D11</f>
        <v>KG</v>
      </c>
    </row>
    <row r="718" spans="1:4" hidden="1">
      <c r="A718" t="str">
        <f>'Salada campanha'!A12</f>
        <v>Cenoura</v>
      </c>
      <c r="B718">
        <f>'Salada campanha'!B12</f>
        <v>0.1</v>
      </c>
      <c r="C718" t="str">
        <f>'Salada campanha'!C12</f>
        <v>LT</v>
      </c>
      <c r="D718" t="str">
        <f>'Salada campanha'!D12</f>
        <v>LT</v>
      </c>
    </row>
    <row r="719" spans="1:4" hidden="1">
      <c r="A719" t="str">
        <f>'Salada campanha'!A13</f>
        <v>Azeite</v>
      </c>
      <c r="B719">
        <f>'Salada campanha'!B13</f>
        <v>0.1</v>
      </c>
      <c r="C719" t="str">
        <f>'Salada campanha'!C13</f>
        <v>LT</v>
      </c>
      <c r="D719" t="str">
        <f>'Salada campanha'!D13</f>
        <v>LT</v>
      </c>
    </row>
    <row r="720" spans="1:4" hidden="1">
      <c r="A720" t="str">
        <f>'Salada campanha'!A14</f>
        <v>Tomate seco</v>
      </c>
      <c r="B720">
        <f>'Salada campanha'!B14</f>
        <v>0.05</v>
      </c>
      <c r="C720" t="str">
        <f>'Salada campanha'!C14</f>
        <v>KG</v>
      </c>
      <c r="D720" t="str">
        <f>'Salada campanha'!D14</f>
        <v>KG</v>
      </c>
    </row>
    <row r="721" spans="1:4" hidden="1">
      <c r="A721" t="str">
        <f>'Salada campanha'!A15</f>
        <v>Azeitonas</v>
      </c>
      <c r="B721">
        <f>'Salada campanha'!B15</f>
        <v>0.05</v>
      </c>
      <c r="C721" t="str">
        <f>'Salada campanha'!C15</f>
        <v>KG</v>
      </c>
      <c r="D721" t="str">
        <f>'Salada campanha'!D15</f>
        <v>KG</v>
      </c>
    </row>
    <row r="722" spans="1:4" hidden="1">
      <c r="A722" t="str">
        <f>'Salada campanha'!A16</f>
        <v>Peito de frango</v>
      </c>
      <c r="B722">
        <f>'Salada campanha'!B16</f>
        <v>0.2</v>
      </c>
      <c r="C722" t="str">
        <f>'Salada campanha'!C16</f>
        <v>KG</v>
      </c>
      <c r="D722" t="str">
        <f>'Salada campanha'!D16</f>
        <v>KG</v>
      </c>
    </row>
    <row r="723" spans="1:4" hidden="1">
      <c r="A723">
        <f>'Salada campanha'!A17</f>
        <v>0</v>
      </c>
      <c r="B723">
        <f>'Salada campanha'!B17</f>
        <v>0</v>
      </c>
      <c r="C723">
        <f>'Salada campanha'!C17</f>
        <v>0</v>
      </c>
      <c r="D723">
        <f>'Salada campanha'!D17</f>
        <v>0</v>
      </c>
    </row>
    <row r="724" spans="1:4" hidden="1">
      <c r="A724">
        <f>'Salada campanha'!A18</f>
        <v>0</v>
      </c>
      <c r="B724">
        <f>'Salada campanha'!B18</f>
        <v>0</v>
      </c>
      <c r="C724">
        <f>'Salada campanha'!C18</f>
        <v>0</v>
      </c>
      <c r="D724">
        <f>'Salada campanha'!D18</f>
        <v>0</v>
      </c>
    </row>
    <row r="725" spans="1:4" hidden="1">
      <c r="A725">
        <f>'Salada campanha'!A19</f>
        <v>0</v>
      </c>
      <c r="B725">
        <f>'Salada campanha'!B19</f>
        <v>0</v>
      </c>
      <c r="C725">
        <f>'Salada campanha'!C19</f>
        <v>0</v>
      </c>
      <c r="D725">
        <f>'Salada campanha'!D19</f>
        <v>0</v>
      </c>
    </row>
    <row r="726" spans="1:4" hidden="1">
      <c r="A726">
        <f>'Salada campanha'!A20</f>
        <v>0</v>
      </c>
      <c r="B726">
        <f>'Salada campanha'!B20</f>
        <v>0</v>
      </c>
      <c r="C726">
        <f>'Salada campanha'!C20</f>
        <v>0</v>
      </c>
      <c r="D726">
        <f>'Salada campanha'!D20</f>
        <v>0</v>
      </c>
    </row>
    <row r="727" spans="1:4" hidden="1">
      <c r="A727" t="str">
        <f>'Arroz Branco'!A5</f>
        <v>Arroz agulha</v>
      </c>
      <c r="B727">
        <f>'Arroz Branco'!B5</f>
        <v>0.25</v>
      </c>
      <c r="C727" t="str">
        <f>'Arroz Branco'!C5</f>
        <v>KG</v>
      </c>
      <c r="D727" t="str">
        <f>'Arroz Branco'!D5</f>
        <v>KG</v>
      </c>
    </row>
    <row r="728" spans="1:4" hidden="1">
      <c r="A728" t="str">
        <f>'Arroz Branco'!A6</f>
        <v>Água</v>
      </c>
      <c r="B728">
        <f>'Arroz Branco'!B6</f>
        <v>0.5</v>
      </c>
      <c r="C728" t="str">
        <f>'Arroz Branco'!C6</f>
        <v>LT</v>
      </c>
      <c r="D728" t="str">
        <f>'Arroz Branco'!D6</f>
        <v>LT</v>
      </c>
    </row>
    <row r="729" spans="1:4" hidden="1">
      <c r="A729" t="str">
        <f>'Arroz Branco'!A7</f>
        <v>Dente de alho</v>
      </c>
      <c r="B729">
        <f>'Arroz Branco'!B7</f>
        <v>1</v>
      </c>
      <c r="C729" t="str">
        <f>'Arroz Branco'!C7</f>
        <v>UND</v>
      </c>
      <c r="D729" t="str">
        <f>'Arroz Branco'!D7</f>
        <v>UND</v>
      </c>
    </row>
    <row r="730" spans="1:4" hidden="1">
      <c r="A730" t="str">
        <f>'Arroz Branco'!A8</f>
        <v>Cebola</v>
      </c>
      <c r="B730">
        <f>'Arroz Branco'!B8</f>
        <v>2.5000000000000001E-2</v>
      </c>
      <c r="C730" t="str">
        <f>'Arroz Branco'!C8</f>
        <v>KG</v>
      </c>
      <c r="D730" t="str">
        <f>'Arroz Branco'!D8</f>
        <v>KG</v>
      </c>
    </row>
    <row r="731" spans="1:4" hidden="1">
      <c r="A731" t="str">
        <f>'Arroz Branco'!A9</f>
        <v>Azeite</v>
      </c>
      <c r="B731">
        <f>'Arroz Branco'!B9</f>
        <v>0.01</v>
      </c>
      <c r="C731" t="str">
        <f>'Arroz Branco'!C9</f>
        <v>LT</v>
      </c>
      <c r="D731" t="str">
        <f>'Arroz Branco'!D9</f>
        <v>LT</v>
      </c>
    </row>
    <row r="732" spans="1:4" hidden="1">
      <c r="A732" t="str">
        <f>'Arroz Branco'!A10</f>
        <v>Sal</v>
      </c>
      <c r="B732">
        <f>'Arroz Branco'!B10</f>
        <v>0.01</v>
      </c>
      <c r="C732" t="str">
        <f>'Arroz Branco'!C10</f>
        <v>KG</v>
      </c>
      <c r="D732" t="str">
        <f>'Arroz Branco'!D10</f>
        <v>KG</v>
      </c>
    </row>
    <row r="733" spans="1:4" hidden="1">
      <c r="A733">
        <f>'Arroz Branco'!A11</f>
        <v>0</v>
      </c>
      <c r="B733">
        <f>'Arroz Branco'!B11</f>
        <v>0</v>
      </c>
      <c r="C733">
        <f>'Arroz Branco'!C11</f>
        <v>0</v>
      </c>
      <c r="D733">
        <f>'Arroz Branco'!D11</f>
        <v>0</v>
      </c>
    </row>
    <row r="734" spans="1:4" hidden="1">
      <c r="A734">
        <f>'Arroz Branco'!A12</f>
        <v>0</v>
      </c>
      <c r="B734">
        <f>'Arroz Branco'!B12</f>
        <v>0</v>
      </c>
      <c r="C734">
        <f>'Arroz Branco'!C12</f>
        <v>0</v>
      </c>
      <c r="D734">
        <f>'Arroz Branco'!D12</f>
        <v>0</v>
      </c>
    </row>
    <row r="735" spans="1:4" hidden="1">
      <c r="A735">
        <f>'Arroz Branco'!A13</f>
        <v>0</v>
      </c>
      <c r="B735">
        <f>'Arroz Branco'!B13</f>
        <v>0</v>
      </c>
      <c r="C735">
        <f>'Arroz Branco'!C13</f>
        <v>0</v>
      </c>
      <c r="D735">
        <f>'Arroz Branco'!D13</f>
        <v>0</v>
      </c>
    </row>
    <row r="736" spans="1:4" hidden="1">
      <c r="A736" t="str">
        <f>'Milanesa Bovina'!A5</f>
        <v>Patinho</v>
      </c>
      <c r="B736">
        <f>'Milanesa Bovina'!B5</f>
        <v>0.09</v>
      </c>
      <c r="C736" t="str">
        <f>'Milanesa Bovina'!C5</f>
        <v>KG</v>
      </c>
      <c r="D736" t="str">
        <f>'Milanesa Bovina'!D5</f>
        <v>KG</v>
      </c>
    </row>
    <row r="737" spans="1:4" hidden="1">
      <c r="A737" t="str">
        <f>'Milanesa Bovina'!A6</f>
        <v>Farinha de trigo</v>
      </c>
      <c r="B737">
        <f>'Milanesa Bovina'!B6</f>
        <v>0.1</v>
      </c>
      <c r="C737" t="str">
        <f>'Milanesa Bovina'!C6</f>
        <v>KG</v>
      </c>
      <c r="D737" t="str">
        <f>'Milanesa Bovina'!D6</f>
        <v>KG</v>
      </c>
    </row>
    <row r="738" spans="1:4" hidden="1">
      <c r="A738" t="str">
        <f>'Milanesa Bovina'!A7</f>
        <v>Ovo</v>
      </c>
      <c r="B738">
        <f>'Milanesa Bovina'!B7</f>
        <v>1</v>
      </c>
      <c r="C738" t="str">
        <f>'Milanesa Bovina'!C7</f>
        <v>UND</v>
      </c>
      <c r="D738" t="str">
        <f>'Milanesa Bovina'!D7</f>
        <v>UND</v>
      </c>
    </row>
    <row r="739" spans="1:4" hidden="1">
      <c r="A739" t="str">
        <f>'Milanesa Bovina'!A8</f>
        <v>Farinha de rosca</v>
      </c>
      <c r="B739">
        <f>'Milanesa Bovina'!B8</f>
        <v>0.1</v>
      </c>
      <c r="C739" t="str">
        <f>'Milanesa Bovina'!C8</f>
        <v>KG</v>
      </c>
      <c r="D739" t="str">
        <f>'Milanesa Bovina'!D8</f>
        <v>KG</v>
      </c>
    </row>
    <row r="740" spans="1:4" hidden="1">
      <c r="A740" t="str">
        <f>'Milanesa Bovina'!A9</f>
        <v>Pimenta do reino</v>
      </c>
      <c r="B740">
        <f>'Milanesa Bovina'!B9</f>
        <v>5.0000000000000001E-3</v>
      </c>
      <c r="C740" t="str">
        <f>'Milanesa Bovina'!C9</f>
        <v>KG</v>
      </c>
      <c r="D740" t="str">
        <f>'Milanesa Bovina'!D9</f>
        <v>KG</v>
      </c>
    </row>
    <row r="741" spans="1:4" hidden="1">
      <c r="A741" t="str">
        <f>'Milanesa Bovina'!A10</f>
        <v>Sal</v>
      </c>
      <c r="B741">
        <f>'Milanesa Bovina'!B10</f>
        <v>0.01</v>
      </c>
      <c r="C741" t="str">
        <f>'Milanesa Bovina'!C10</f>
        <v>KG</v>
      </c>
      <c r="D741" t="str">
        <f>'Milanesa Bovina'!D10</f>
        <v>KG</v>
      </c>
    </row>
    <row r="742" spans="1:4" hidden="1">
      <c r="A742">
        <f>'Milanesa Bovina'!A11</f>
        <v>0</v>
      </c>
      <c r="B742">
        <f>'Milanesa Bovina'!B11</f>
        <v>0</v>
      </c>
      <c r="C742">
        <f>'Milanesa Bovina'!C11</f>
        <v>0</v>
      </c>
      <c r="D742">
        <f>'Milanesa Bovina'!D11</f>
        <v>0</v>
      </c>
    </row>
    <row r="743" spans="1:4" hidden="1">
      <c r="A743">
        <f>'Milanesa Bovina'!A12</f>
        <v>0</v>
      </c>
      <c r="B743">
        <f>'Milanesa Bovina'!B12</f>
        <v>0</v>
      </c>
      <c r="C743">
        <f>'Milanesa Bovina'!C12</f>
        <v>0</v>
      </c>
      <c r="D743">
        <f>'Milanesa Bovina'!D12</f>
        <v>0</v>
      </c>
    </row>
    <row r="744" spans="1:4" hidden="1">
      <c r="A744">
        <f>'Milanesa Bovina'!A13</f>
        <v>0</v>
      </c>
      <c r="B744">
        <f>'Milanesa Bovina'!B13</f>
        <v>0</v>
      </c>
      <c r="C744">
        <f>'Milanesa Bovina'!C13</f>
        <v>0</v>
      </c>
      <c r="D744">
        <f>'Milanesa Bovina'!D13</f>
        <v>0</v>
      </c>
    </row>
    <row r="745" spans="1:4" hidden="1">
      <c r="A745">
        <f>'Milanesa Bovina'!A14</f>
        <v>0</v>
      </c>
      <c r="B745">
        <f>'Milanesa Bovina'!B14</f>
        <v>0</v>
      </c>
      <c r="C745">
        <f>'Milanesa Bovina'!C14</f>
        <v>0</v>
      </c>
      <c r="D745">
        <f>'Milanesa Bovina'!D14</f>
        <v>0</v>
      </c>
    </row>
    <row r="746" spans="1:4" hidden="1">
      <c r="A746">
        <f>'Milanesa Bovina'!A15</f>
        <v>0</v>
      </c>
      <c r="B746">
        <f>'Milanesa Bovina'!B15</f>
        <v>0</v>
      </c>
      <c r="C746">
        <f>'Milanesa Bovina'!C15</f>
        <v>0</v>
      </c>
      <c r="D746">
        <f>'Milanesa Bovina'!D15</f>
        <v>0</v>
      </c>
    </row>
    <row r="747" spans="1:4" hidden="1">
      <c r="A747" t="str">
        <f>'Milanesa Frango'!A5</f>
        <v>Peito de frango</v>
      </c>
      <c r="B747">
        <f>'Milanesa Frango'!B5</f>
        <v>0.09</v>
      </c>
      <c r="C747" t="str">
        <f>'Milanesa Frango'!C5</f>
        <v>KG</v>
      </c>
      <c r="D747" t="str">
        <f>'Milanesa Frango'!D5</f>
        <v>KG</v>
      </c>
    </row>
    <row r="748" spans="1:4" hidden="1">
      <c r="A748" t="str">
        <f>'Milanesa Frango'!A6</f>
        <v>Farinha de trigo</v>
      </c>
      <c r="B748">
        <f>'Milanesa Frango'!B6</f>
        <v>0.1</v>
      </c>
      <c r="C748" t="str">
        <f>'Milanesa Frango'!C6</f>
        <v>KG</v>
      </c>
      <c r="D748" t="str">
        <f>'Milanesa Frango'!D6</f>
        <v>KG</v>
      </c>
    </row>
    <row r="749" spans="1:4" hidden="1">
      <c r="A749" t="str">
        <f>'Milanesa Frango'!A7</f>
        <v>Ovo</v>
      </c>
      <c r="B749">
        <f>'Milanesa Frango'!B7</f>
        <v>1</v>
      </c>
      <c r="C749" t="str">
        <f>'Milanesa Frango'!C7</f>
        <v>UND</v>
      </c>
      <c r="D749" t="str">
        <f>'Milanesa Frango'!D7</f>
        <v>UND</v>
      </c>
    </row>
    <row r="750" spans="1:4" hidden="1">
      <c r="A750" t="str">
        <f>'Milanesa Frango'!A8</f>
        <v>Farinha de rosca</v>
      </c>
      <c r="B750">
        <f>'Milanesa Frango'!B8</f>
        <v>0.1</v>
      </c>
      <c r="C750" t="str">
        <f>'Milanesa Frango'!C8</f>
        <v>KG</v>
      </c>
      <c r="D750" t="str">
        <f>'Milanesa Frango'!D8</f>
        <v>KG</v>
      </c>
    </row>
    <row r="751" spans="1:4" hidden="1">
      <c r="A751" t="str">
        <f>'Milanesa Frango'!A9</f>
        <v>Pimenta do reino</v>
      </c>
      <c r="B751">
        <f>'Milanesa Frango'!B9</f>
        <v>5.0000000000000001E-3</v>
      </c>
      <c r="C751" t="str">
        <f>'Milanesa Frango'!C9</f>
        <v>KG</v>
      </c>
      <c r="D751" t="str">
        <f>'Milanesa Frango'!D9</f>
        <v>KG</v>
      </c>
    </row>
    <row r="752" spans="1:4" hidden="1">
      <c r="A752" t="str">
        <f>'Milanesa Frango'!A10</f>
        <v>Sal</v>
      </c>
      <c r="B752">
        <f>'Milanesa Frango'!B10</f>
        <v>0.01</v>
      </c>
      <c r="C752" t="str">
        <f>'Milanesa Frango'!C10</f>
        <v>KG</v>
      </c>
      <c r="D752" t="str">
        <f>'Milanesa Frango'!D10</f>
        <v>KG</v>
      </c>
    </row>
    <row r="753" spans="1:4" hidden="1">
      <c r="A753">
        <f>'Milanesa Frango'!A11</f>
        <v>0</v>
      </c>
      <c r="B753">
        <f>'Milanesa Frango'!B11</f>
        <v>0</v>
      </c>
      <c r="C753">
        <f>'Milanesa Frango'!C11</f>
        <v>0</v>
      </c>
      <c r="D753">
        <f>'Milanesa Frango'!D11</f>
        <v>0</v>
      </c>
    </row>
    <row r="754" spans="1:4" hidden="1">
      <c r="A754">
        <f>'Milanesa Frango'!A12</f>
        <v>0</v>
      </c>
      <c r="B754">
        <f>'Milanesa Frango'!B12</f>
        <v>0</v>
      </c>
      <c r="C754">
        <f>'Milanesa Frango'!C12</f>
        <v>0</v>
      </c>
      <c r="D754">
        <f>'Milanesa Frango'!D12</f>
        <v>0</v>
      </c>
    </row>
    <row r="755" spans="1:4" hidden="1">
      <c r="A755">
        <f>'Milanesa Frango'!A13</f>
        <v>0</v>
      </c>
      <c r="B755">
        <f>'Milanesa Frango'!B13</f>
        <v>0</v>
      </c>
      <c r="C755">
        <f>'Milanesa Frango'!C13</f>
        <v>0</v>
      </c>
      <c r="D755">
        <f>'Milanesa Frango'!D13</f>
        <v>0</v>
      </c>
    </row>
    <row r="756" spans="1:4" hidden="1">
      <c r="A756">
        <f>'Milanesa Frango'!A14</f>
        <v>0</v>
      </c>
      <c r="B756">
        <f>'Milanesa Frango'!B14</f>
        <v>0</v>
      </c>
      <c r="C756">
        <f>'Milanesa Frango'!C14</f>
        <v>0</v>
      </c>
      <c r="D756">
        <f>'Milanesa Frango'!D14</f>
        <v>0</v>
      </c>
    </row>
    <row r="757" spans="1:4" hidden="1">
      <c r="A757">
        <f>'Milanesa Frango'!A15</f>
        <v>0</v>
      </c>
      <c r="B757">
        <f>'Milanesa Frango'!B15</f>
        <v>0</v>
      </c>
      <c r="C757">
        <f>'Milanesa Frango'!C15</f>
        <v>0</v>
      </c>
      <c r="D757">
        <f>'Milanesa Frango'!D15</f>
        <v>0</v>
      </c>
    </row>
    <row r="758" spans="1:4" hidden="1">
      <c r="A758" t="str">
        <f>'Feijão Tropeiro'!A5</f>
        <v>Bacon</v>
      </c>
      <c r="B758">
        <f>'Feijão Tropeiro'!B5</f>
        <v>0.15</v>
      </c>
      <c r="C758" t="str">
        <f>'Feijão Tropeiro'!C5</f>
        <v>KG</v>
      </c>
      <c r="D758" t="str">
        <f>'Feijão Tropeiro'!D5</f>
        <v>KG</v>
      </c>
    </row>
    <row r="759" spans="1:4" hidden="1">
      <c r="A759" t="str">
        <f>'Feijão Tropeiro'!A6</f>
        <v>Linguiça calabresa</v>
      </c>
      <c r="B759">
        <f>'Feijão Tropeiro'!B6</f>
        <v>0.25</v>
      </c>
      <c r="C759" t="str">
        <f>'Feijão Tropeiro'!C6</f>
        <v>KG</v>
      </c>
      <c r="D759" t="str">
        <f>'Feijão Tropeiro'!D6</f>
        <v>KG</v>
      </c>
    </row>
    <row r="760" spans="1:4" hidden="1">
      <c r="A760" t="str">
        <f>'Feijão Tropeiro'!A7</f>
        <v>Azeite</v>
      </c>
      <c r="B760">
        <f>'Feijão Tropeiro'!B7</f>
        <v>0.04</v>
      </c>
      <c r="C760" t="str">
        <f>'Feijão Tropeiro'!C7</f>
        <v>LT</v>
      </c>
      <c r="D760" t="str">
        <f>'Feijão Tropeiro'!D7</f>
        <v>LT</v>
      </c>
    </row>
    <row r="761" spans="1:4" hidden="1">
      <c r="A761" t="str">
        <f>'Feijão Tropeiro'!A8</f>
        <v>Cebola</v>
      </c>
      <c r="B761">
        <f>'Feijão Tropeiro'!B8</f>
        <v>0.1</v>
      </c>
      <c r="C761" t="str">
        <f>'Feijão Tropeiro'!C8</f>
        <v>KG</v>
      </c>
      <c r="D761" t="str">
        <f>'Feijão Tropeiro'!D8</f>
        <v>KG</v>
      </c>
    </row>
    <row r="762" spans="1:4" hidden="1">
      <c r="A762" t="str">
        <f>'Feijão Tropeiro'!A9</f>
        <v>Dente de alho</v>
      </c>
      <c r="B762">
        <f>'Feijão Tropeiro'!B9</f>
        <v>3</v>
      </c>
      <c r="C762" t="str">
        <f>'Feijão Tropeiro'!C9</f>
        <v>UND</v>
      </c>
      <c r="D762" t="str">
        <f>'Feijão Tropeiro'!D9</f>
        <v>UND</v>
      </c>
    </row>
    <row r="763" spans="1:4" hidden="1">
      <c r="A763" t="str">
        <f>'Feijão Tropeiro'!A10</f>
        <v>Sal</v>
      </c>
      <c r="B763">
        <f>'Feijão Tropeiro'!B10</f>
        <v>0.01</v>
      </c>
      <c r="C763" t="str">
        <f>'Feijão Tropeiro'!C10</f>
        <v>KG</v>
      </c>
      <c r="D763" t="str">
        <f>'Feijão Tropeiro'!D10</f>
        <v>KG</v>
      </c>
    </row>
    <row r="764" spans="1:4" hidden="1">
      <c r="A764" t="str">
        <f>'Feijão Tropeiro'!A11</f>
        <v>Feijão</v>
      </c>
      <c r="B764">
        <f>'Feijão Tropeiro'!B11</f>
        <v>0.5</v>
      </c>
      <c r="C764" t="str">
        <f>'Feijão Tropeiro'!C11</f>
        <v>KG</v>
      </c>
      <c r="D764" t="str">
        <f>'Feijão Tropeiro'!D11</f>
        <v>KG</v>
      </c>
    </row>
    <row r="765" spans="1:4" hidden="1">
      <c r="A765" t="str">
        <f>'Feijão Tropeiro'!A12</f>
        <v>Ovo</v>
      </c>
      <c r="B765">
        <f>'Feijão Tropeiro'!B12</f>
        <v>4</v>
      </c>
      <c r="C765" t="str">
        <f>'Feijão Tropeiro'!C12</f>
        <v>UND</v>
      </c>
      <c r="D765" t="str">
        <f>'Feijão Tropeiro'!D12</f>
        <v>UND</v>
      </c>
    </row>
    <row r="766" spans="1:4" hidden="1">
      <c r="A766" t="str">
        <f>'Feijão Tropeiro'!A13</f>
        <v>Cheiro verde</v>
      </c>
      <c r="B766">
        <f>'Feijão Tropeiro'!B13</f>
        <v>0.25</v>
      </c>
      <c r="C766" t="str">
        <f>'Feijão Tropeiro'!C13</f>
        <v>MÇ</v>
      </c>
      <c r="D766" t="str">
        <f>'Feijão Tropeiro'!D13</f>
        <v>MÇ</v>
      </c>
    </row>
    <row r="767" spans="1:4" hidden="1">
      <c r="A767" t="str">
        <f>'Feijão Tropeiro'!A14</f>
        <v>Farinha de mandioca</v>
      </c>
      <c r="B767">
        <f>'Feijão Tropeiro'!B14</f>
        <v>0.2</v>
      </c>
      <c r="C767" t="str">
        <f>'Feijão Tropeiro'!C14</f>
        <v>KG</v>
      </c>
      <c r="D767" t="str">
        <f>'Feijão Tropeiro'!D14</f>
        <v>KG</v>
      </c>
    </row>
    <row r="768" spans="1:4" hidden="1">
      <c r="A768" t="str">
        <f>'Feijão Tropeiro'!A15</f>
        <v>Arroz branco</v>
      </c>
      <c r="B768">
        <f>'Feijão Tropeiro'!B15</f>
        <v>1</v>
      </c>
      <c r="C768" t="str">
        <f>'Feijão Tropeiro'!C15</f>
        <v>UND</v>
      </c>
      <c r="D768" t="str">
        <f>'Feijão Tropeiro'!D15</f>
        <v>UND</v>
      </c>
    </row>
    <row r="769" spans="1:4" hidden="1">
      <c r="A769" t="str">
        <f>'Feijão Tropeiro'!A16</f>
        <v>Batata frita</v>
      </c>
      <c r="B769">
        <f>'Feijão Tropeiro'!B16</f>
        <v>1</v>
      </c>
      <c r="C769" t="str">
        <f>'Feijão Tropeiro'!C16</f>
        <v>UND</v>
      </c>
      <c r="D769" t="str">
        <f>'Feijão Tropeiro'!D16</f>
        <v>UND</v>
      </c>
    </row>
    <row r="770" spans="1:4" hidden="1">
      <c r="A770">
        <f>'Feijão Tropeiro'!A17</f>
        <v>0</v>
      </c>
      <c r="B770">
        <f>'Feijão Tropeiro'!B17</f>
        <v>0</v>
      </c>
      <c r="C770">
        <f>'Feijão Tropeiro'!C17</f>
        <v>0</v>
      </c>
      <c r="D770">
        <f>'Feijão Tropeiro'!D17</f>
        <v>0</v>
      </c>
    </row>
    <row r="771" spans="1:4" hidden="1">
      <c r="A771">
        <f>'Feijão Tropeiro'!A18</f>
        <v>0</v>
      </c>
      <c r="B771">
        <f>'Feijão Tropeiro'!B18</f>
        <v>0</v>
      </c>
      <c r="C771">
        <f>'Feijão Tropeiro'!C18</f>
        <v>0</v>
      </c>
      <c r="D771">
        <f>'Feijão Tropeiro'!D18</f>
        <v>0</v>
      </c>
    </row>
    <row r="772" spans="1:4" hidden="1">
      <c r="A772" t="str">
        <f>'Mini salada'!A5</f>
        <v>Alface americana</v>
      </c>
      <c r="B772">
        <f>'Mini salada'!B5</f>
        <v>1</v>
      </c>
      <c r="C772" t="str">
        <f>'Mini salada'!C5</f>
        <v>MÇ</v>
      </c>
      <c r="D772" t="str">
        <f>'Mini salada'!D5</f>
        <v>MÇ</v>
      </c>
    </row>
    <row r="773" spans="1:4" hidden="1">
      <c r="A773" t="str">
        <f>'Mini salada'!A6</f>
        <v>Alface roxa</v>
      </c>
      <c r="B773">
        <f>'Mini salada'!B6</f>
        <v>1</v>
      </c>
      <c r="C773" t="str">
        <f>'Mini salada'!C6</f>
        <v>MÇ</v>
      </c>
      <c r="D773" t="str">
        <f>'Mini salada'!D6</f>
        <v>MÇ</v>
      </c>
    </row>
    <row r="774" spans="1:4" hidden="1">
      <c r="A774" t="str">
        <f>'Mini salada'!A7</f>
        <v>Alface crespa</v>
      </c>
      <c r="B774">
        <f>'Mini salada'!B7</f>
        <v>1</v>
      </c>
      <c r="C774" t="str">
        <f>'Mini salada'!C7</f>
        <v>MÇ</v>
      </c>
      <c r="D774" t="str">
        <f>'Mini salada'!D7</f>
        <v>MÇ</v>
      </c>
    </row>
    <row r="775" spans="1:4" hidden="1">
      <c r="A775" t="str">
        <f>'Mini salada'!A8</f>
        <v>Rucula</v>
      </c>
      <c r="B775">
        <f>'Mini salada'!B8</f>
        <v>1</v>
      </c>
      <c r="C775" t="str">
        <f>'Mini salada'!C8</f>
        <v>MÇ</v>
      </c>
      <c r="D775" t="str">
        <f>'Mini salada'!D8</f>
        <v>MÇ</v>
      </c>
    </row>
    <row r="776" spans="1:4" hidden="1">
      <c r="A776">
        <f>'Mini salada'!A9</f>
        <v>0</v>
      </c>
      <c r="B776">
        <f>'Mini salada'!B9</f>
        <v>0</v>
      </c>
      <c r="C776">
        <f>'Mini salada'!C9</f>
        <v>0</v>
      </c>
      <c r="D776">
        <f>'Mini salada'!D9</f>
        <v>0</v>
      </c>
    </row>
    <row r="777" spans="1:4" hidden="1">
      <c r="A777">
        <f>'Mini salada'!A10</f>
        <v>0</v>
      </c>
      <c r="B777">
        <f>'Mini salada'!B10</f>
        <v>0</v>
      </c>
      <c r="C777">
        <f>'Mini salada'!C10</f>
        <v>0</v>
      </c>
      <c r="D777">
        <f>'Mini salada'!D10</f>
        <v>0</v>
      </c>
    </row>
    <row r="778" spans="1:4" hidden="1">
      <c r="A778" t="str">
        <f>'Mini salada'!A11</f>
        <v>Sal</v>
      </c>
      <c r="B778">
        <f>'Mini salada'!B11</f>
        <v>0.02</v>
      </c>
      <c r="C778" t="str">
        <f>'Mini salada'!C11</f>
        <v>KG</v>
      </c>
      <c r="D778" t="str">
        <f>'Mini salada'!D11</f>
        <v>KG</v>
      </c>
    </row>
    <row r="779" spans="1:4" hidden="1">
      <c r="A779">
        <f>'Mini salada'!A12</f>
        <v>0</v>
      </c>
      <c r="B779">
        <f>'Mini salada'!B12</f>
        <v>0</v>
      </c>
      <c r="C779">
        <f>'Mini salada'!C12</f>
        <v>0</v>
      </c>
      <c r="D779">
        <f>'Mini salada'!D12</f>
        <v>0</v>
      </c>
    </row>
    <row r="780" spans="1:4" hidden="1">
      <c r="A780">
        <f>'Mini salada'!A13</f>
        <v>0</v>
      </c>
      <c r="B780">
        <f>'Mini salada'!B13</f>
        <v>0</v>
      </c>
      <c r="C780">
        <f>'Mini salada'!C13</f>
        <v>0</v>
      </c>
      <c r="D780">
        <f>'Mini salada'!D13</f>
        <v>0</v>
      </c>
    </row>
    <row r="781" spans="1:4" hidden="1">
      <c r="A781" t="str">
        <f>Legumes!A5</f>
        <v>Cenoura</v>
      </c>
      <c r="B781">
        <f>Legumes!B5</f>
        <v>0.2</v>
      </c>
      <c r="C781" t="str">
        <f>Legumes!C5</f>
        <v>KG</v>
      </c>
      <c r="D781" t="str">
        <f>Legumes!D5</f>
        <v>KG</v>
      </c>
    </row>
    <row r="782" spans="1:4" hidden="1">
      <c r="A782" t="str">
        <f>Legumes!A6</f>
        <v>Batata</v>
      </c>
      <c r="B782">
        <f>Legumes!B6</f>
        <v>0.2</v>
      </c>
      <c r="C782" t="str">
        <f>Legumes!C6</f>
        <v>KG</v>
      </c>
      <c r="D782" t="str">
        <f>Legumes!D6</f>
        <v>KG</v>
      </c>
    </row>
    <row r="783" spans="1:4" hidden="1">
      <c r="A783" t="str">
        <f>Legumes!A7</f>
        <v>Cebola</v>
      </c>
      <c r="B783">
        <f>Legumes!B7</f>
        <v>0.2</v>
      </c>
      <c r="C783" t="str">
        <f>Legumes!C7</f>
        <v>UND</v>
      </c>
      <c r="D783" t="str">
        <f>Legumes!D7</f>
        <v>UND</v>
      </c>
    </row>
    <row r="784" spans="1:4" hidden="1">
      <c r="A784" t="str">
        <f>Legumes!A8</f>
        <v>Azeite</v>
      </c>
      <c r="B784">
        <f>Legumes!B8</f>
        <v>0.04</v>
      </c>
      <c r="C784" t="str">
        <f>Legumes!C8</f>
        <v>KG</v>
      </c>
      <c r="D784" t="str">
        <f>Legumes!D8</f>
        <v>KG</v>
      </c>
    </row>
    <row r="785" spans="1:4" hidden="1">
      <c r="A785" t="str">
        <f>Legumes!A9</f>
        <v>Pimenta do reino</v>
      </c>
      <c r="B785">
        <f>Legumes!B9</f>
        <v>5.0000000000000001E-3</v>
      </c>
      <c r="C785" t="str">
        <f>Legumes!C9</f>
        <v>KG</v>
      </c>
      <c r="D785" t="str">
        <f>Legumes!D9</f>
        <v>KG</v>
      </c>
    </row>
    <row r="786" spans="1:4" hidden="1">
      <c r="A786">
        <f>Legumes!A10</f>
        <v>0</v>
      </c>
      <c r="B786">
        <f>Legumes!B10</f>
        <v>0</v>
      </c>
      <c r="C786">
        <f>Legumes!C10</f>
        <v>0</v>
      </c>
      <c r="D786">
        <f>Legumes!D10</f>
        <v>0</v>
      </c>
    </row>
    <row r="787" spans="1:4" hidden="1">
      <c r="A787" t="str">
        <f>Legumes!A11</f>
        <v>Sal</v>
      </c>
      <c r="B787">
        <f>Legumes!B11</f>
        <v>0.01</v>
      </c>
      <c r="C787" t="str">
        <f>Legumes!C11</f>
        <v>KG</v>
      </c>
      <c r="D787" t="str">
        <f>Legumes!D11</f>
        <v>KG</v>
      </c>
    </row>
    <row r="788" spans="1:4" hidden="1">
      <c r="A788">
        <f>Legumes!A12</f>
        <v>0</v>
      </c>
      <c r="B788">
        <f>Legumes!B12</f>
        <v>0</v>
      </c>
      <c r="C788">
        <f>Legumes!C12</f>
        <v>0</v>
      </c>
      <c r="D788">
        <f>Legumes!D12</f>
        <v>0</v>
      </c>
    </row>
    <row r="789" spans="1:4" hidden="1">
      <c r="A789" t="str">
        <f>'Maionese de alho'!A5</f>
        <v>Maionese</v>
      </c>
      <c r="B789">
        <f>'Maionese de alho'!B5</f>
        <v>0.2</v>
      </c>
      <c r="C789" t="str">
        <f>'Maionese de alho'!C5</f>
        <v>KG</v>
      </c>
      <c r="D789" t="str">
        <f>'Maionese de alho'!D5</f>
        <v>KG</v>
      </c>
    </row>
    <row r="790" spans="1:4" hidden="1">
      <c r="A790" t="str">
        <f>'Maionese de alho'!A6</f>
        <v>Mostarda</v>
      </c>
      <c r="B790">
        <f>'Maionese de alho'!B6</f>
        <v>0.04</v>
      </c>
      <c r="C790" t="str">
        <f>'Maionese de alho'!C6</f>
        <v>KG</v>
      </c>
      <c r="D790" t="str">
        <f>'Maionese de alho'!D6</f>
        <v>KG</v>
      </c>
    </row>
    <row r="791" spans="1:4" hidden="1">
      <c r="A791" t="str">
        <f>'Maionese de alho'!A7</f>
        <v>Limão</v>
      </c>
      <c r="B791">
        <f>'Maionese de alho'!B7</f>
        <v>0.03</v>
      </c>
      <c r="C791" t="str">
        <f>'Maionese de alho'!C7</f>
        <v>LT</v>
      </c>
      <c r="D791" t="str">
        <f>'Maionese de alho'!D7</f>
        <v>LT</v>
      </c>
    </row>
    <row r="792" spans="1:4" hidden="1">
      <c r="A792" t="str">
        <f>'Maionese de alho'!A8</f>
        <v>Sal</v>
      </c>
      <c r="B792">
        <f>'Maionese de alho'!B8</f>
        <v>0.01</v>
      </c>
      <c r="C792" t="str">
        <f>'Maionese de alho'!C8</f>
        <v>KG</v>
      </c>
      <c r="D792" t="str">
        <f>'Maionese de alho'!D8</f>
        <v>KG</v>
      </c>
    </row>
    <row r="793" spans="1:4" hidden="1">
      <c r="A793" t="str">
        <f>'Maionese de alho'!A9</f>
        <v>Pimenta do reino</v>
      </c>
      <c r="B793">
        <f>'Maionese de alho'!B9</f>
        <v>5.0000000000000001E-3</v>
      </c>
      <c r="C793" t="str">
        <f>'Maionese de alho'!C9</f>
        <v>KG</v>
      </c>
      <c r="D793" t="str">
        <f>'Maionese de alho'!D9</f>
        <v>KG</v>
      </c>
    </row>
    <row r="794" spans="1:4" hidden="1">
      <c r="A794" t="str">
        <f>'Maionese de alho'!A10</f>
        <v>Alho</v>
      </c>
      <c r="B794">
        <f>'Maionese de alho'!B10</f>
        <v>0.02</v>
      </c>
      <c r="C794" t="str">
        <f>'Maionese de alho'!C10</f>
        <v>KG</v>
      </c>
      <c r="D794" t="str">
        <f>'Maionese de alho'!D10</f>
        <v>KG</v>
      </c>
    </row>
    <row r="795" spans="1:4" hidden="1">
      <c r="A795">
        <f>'Maionese de alho'!A11</f>
        <v>0</v>
      </c>
      <c r="B795">
        <f>'Maionese de alho'!B11</f>
        <v>0</v>
      </c>
      <c r="C795">
        <f>'Maionese de alho'!C11</f>
        <v>0</v>
      </c>
      <c r="D795">
        <f>'Maionese de alho'!D11</f>
        <v>0</v>
      </c>
    </row>
    <row r="796" spans="1:4" hidden="1">
      <c r="A796">
        <f>'Maionese de alho'!A12</f>
        <v>0</v>
      </c>
      <c r="B796">
        <f>'Maionese de alho'!B12</f>
        <v>0</v>
      </c>
      <c r="C796">
        <f>'Maionese de alho'!C12</f>
        <v>0</v>
      </c>
      <c r="D796">
        <f>'Maionese de alho'!D12</f>
        <v>0</v>
      </c>
    </row>
    <row r="797" spans="1:4" hidden="1">
      <c r="A797">
        <f>'Maionese de alho'!A13</f>
        <v>0</v>
      </c>
      <c r="B797">
        <f>'Maionese de alho'!B13</f>
        <v>0</v>
      </c>
      <c r="C797">
        <f>'Maionese de alho'!C13</f>
        <v>0</v>
      </c>
      <c r="D797">
        <f>'Maionese de alho'!D13</f>
        <v>0</v>
      </c>
    </row>
    <row r="798" spans="1:4" hidden="1">
      <c r="A798" t="str">
        <f>'Maionese de ervas'!A5</f>
        <v>Maionese</v>
      </c>
      <c r="B798">
        <f>'Maionese de ervas'!B5</f>
        <v>0.2</v>
      </c>
      <c r="C798" t="str">
        <f>'Maionese de ervas'!C5</f>
        <v>KG</v>
      </c>
      <c r="D798" t="str">
        <f>'Maionese de ervas'!D5</f>
        <v>KG</v>
      </c>
    </row>
    <row r="799" spans="1:4" hidden="1">
      <c r="A799" t="str">
        <f>'Maionese de ervas'!A6</f>
        <v>Mostarda</v>
      </c>
      <c r="B799">
        <f>'Maionese de ervas'!B6</f>
        <v>0.04</v>
      </c>
      <c r="C799" t="str">
        <f>'Maionese de ervas'!C6</f>
        <v>KG</v>
      </c>
      <c r="D799" t="str">
        <f>'Maionese de ervas'!D6</f>
        <v>KG</v>
      </c>
    </row>
    <row r="800" spans="1:4" hidden="1">
      <c r="A800" t="str">
        <f>'Maionese de ervas'!A7</f>
        <v>Limão</v>
      </c>
      <c r="B800">
        <f>'Maionese de ervas'!B7</f>
        <v>0.03</v>
      </c>
      <c r="C800" t="str">
        <f>'Maionese de ervas'!C7</f>
        <v>LT</v>
      </c>
      <c r="D800" t="str">
        <f>'Maionese de ervas'!D7</f>
        <v>LT</v>
      </c>
    </row>
    <row r="801" spans="1:4" hidden="1">
      <c r="A801" t="str">
        <f>'Maionese de ervas'!A8</f>
        <v>Sal</v>
      </c>
      <c r="B801">
        <f>'Maionese de ervas'!B8</f>
        <v>0.01</v>
      </c>
      <c r="C801" t="str">
        <f>'Maionese de ervas'!C8</f>
        <v>KG</v>
      </c>
      <c r="D801" t="str">
        <f>'Maionese de ervas'!D8</f>
        <v>KG</v>
      </c>
    </row>
    <row r="802" spans="1:4" hidden="1">
      <c r="A802" t="str">
        <f>'Maionese de ervas'!A9</f>
        <v>Pimenta do reino</v>
      </c>
      <c r="B802">
        <f>'Maionese de ervas'!B9</f>
        <v>5.0000000000000001E-3</v>
      </c>
      <c r="C802" t="str">
        <f>'Maionese de ervas'!C9</f>
        <v>KG</v>
      </c>
      <c r="D802" t="str">
        <f>'Maionese de ervas'!D9</f>
        <v>KG</v>
      </c>
    </row>
    <row r="803" spans="1:4" hidden="1">
      <c r="A803" t="str">
        <f>'Maionese de ervas'!A10</f>
        <v>Salsinha</v>
      </c>
      <c r="B803">
        <f>'Maionese de ervas'!B10</f>
        <v>0.5</v>
      </c>
      <c r="C803" t="str">
        <f>'Maionese de ervas'!C10</f>
        <v>MÇ</v>
      </c>
      <c r="D803" t="str">
        <f>'Maionese de ervas'!D10</f>
        <v>MÇ</v>
      </c>
    </row>
    <row r="804" spans="1:4" hidden="1">
      <c r="A804" t="str">
        <f>'Maionese de ervas'!A11</f>
        <v>Cebolinha</v>
      </c>
      <c r="B804">
        <f>'Maionese de ervas'!B11</f>
        <v>0.5</v>
      </c>
      <c r="C804" t="str">
        <f>'Maionese de ervas'!C11</f>
        <v>MÇ</v>
      </c>
      <c r="D804" t="str">
        <f>'Maionese de ervas'!D11</f>
        <v>MÇ</v>
      </c>
    </row>
    <row r="805" spans="1:4" hidden="1">
      <c r="A805">
        <f>'Maionese de ervas'!A12</f>
        <v>0</v>
      </c>
      <c r="B805">
        <f>'Maionese de ervas'!B12</f>
        <v>0</v>
      </c>
      <c r="C805">
        <f>'Maionese de ervas'!C12</f>
        <v>0</v>
      </c>
      <c r="D805">
        <f>'Maionese de ervas'!D12</f>
        <v>0</v>
      </c>
    </row>
    <row r="806" spans="1:4" hidden="1">
      <c r="A806" t="str">
        <f>'Barbecue de Goiabada'!A5</f>
        <v>Goiabada</v>
      </c>
      <c r="B806">
        <f>'Barbecue de Goiabada'!B5</f>
        <v>0.2</v>
      </c>
      <c r="C806" t="str">
        <f>'Barbecue de Goiabada'!C5</f>
        <v>KG</v>
      </c>
      <c r="D806" t="str">
        <f>'Barbecue de Goiabada'!D5</f>
        <v>KG</v>
      </c>
    </row>
    <row r="807" spans="1:4" hidden="1">
      <c r="A807" t="str">
        <f>'Barbecue de Goiabada'!A6</f>
        <v>Manteiga</v>
      </c>
      <c r="B807">
        <f>'Barbecue de Goiabada'!B6</f>
        <v>0.05</v>
      </c>
      <c r="C807" t="str">
        <f>'Barbecue de Goiabada'!C6</f>
        <v>KG</v>
      </c>
      <c r="D807" t="str">
        <f>'Barbecue de Goiabada'!D6</f>
        <v>KG</v>
      </c>
    </row>
    <row r="808" spans="1:4" hidden="1">
      <c r="A808" t="str">
        <f>'Barbecue de Goiabada'!A7</f>
        <v>Cebola</v>
      </c>
      <c r="B808">
        <f>'Barbecue de Goiabada'!B7</f>
        <v>0.05</v>
      </c>
      <c r="C808" t="str">
        <f>'Barbecue de Goiabada'!C7</f>
        <v>KG</v>
      </c>
      <c r="D808" t="str">
        <f>'Barbecue de Goiabada'!D7</f>
        <v>KG</v>
      </c>
    </row>
    <row r="809" spans="1:4" hidden="1">
      <c r="A809" t="str">
        <f>'Barbecue de Goiabada'!A8</f>
        <v>Molho Shoyo</v>
      </c>
      <c r="B809">
        <f>'Barbecue de Goiabada'!B8</f>
        <v>0.1</v>
      </c>
      <c r="C809" t="str">
        <f>'Barbecue de Goiabada'!C8</f>
        <v>LT</v>
      </c>
      <c r="D809" t="str">
        <f>'Barbecue de Goiabada'!D8</f>
        <v>LT</v>
      </c>
    </row>
    <row r="810" spans="1:4" hidden="1">
      <c r="A810" t="str">
        <f>'Barbecue de Goiabada'!A9</f>
        <v>Mostarda</v>
      </c>
      <c r="B810">
        <f>'Barbecue de Goiabada'!B9</f>
        <v>0.03</v>
      </c>
      <c r="C810" t="str">
        <f>'Barbecue de Goiabada'!C9</f>
        <v>KG</v>
      </c>
      <c r="D810" t="str">
        <f>'Barbecue de Goiabada'!D9</f>
        <v>KG</v>
      </c>
    </row>
    <row r="811" spans="1:4" hidden="1">
      <c r="A811">
        <f>'Barbecue de Goiabada'!A10</f>
        <v>0</v>
      </c>
      <c r="B811">
        <f>'Barbecue de Goiabada'!B10</f>
        <v>0</v>
      </c>
      <c r="C811">
        <f>'Barbecue de Goiabada'!C10</f>
        <v>0</v>
      </c>
      <c r="D811">
        <f>'Barbecue de Goiabada'!D10</f>
        <v>0</v>
      </c>
    </row>
    <row r="812" spans="1:4" hidden="1">
      <c r="A812">
        <f>'Barbecue de Goiabada'!A11</f>
        <v>0</v>
      </c>
      <c r="B812">
        <f>'Barbecue de Goiabada'!B11</f>
        <v>0</v>
      </c>
      <c r="C812">
        <f>'Barbecue de Goiabada'!C11</f>
        <v>0</v>
      </c>
      <c r="D812">
        <f>'Barbecue de Goiabada'!D11</f>
        <v>0</v>
      </c>
    </row>
    <row r="813" spans="1:4" hidden="1">
      <c r="A813">
        <f>'Barbecue de Goiabada'!A12</f>
        <v>0</v>
      </c>
      <c r="B813">
        <f>'Barbecue de Goiabada'!B12</f>
        <v>0</v>
      </c>
      <c r="C813">
        <f>'Barbecue de Goiabada'!C12</f>
        <v>0</v>
      </c>
      <c r="D813">
        <f>'Barbecue de Goiabada'!D12</f>
        <v>0</v>
      </c>
    </row>
    <row r="814" spans="1:4" hidden="1">
      <c r="A814">
        <f>'Barbecue de Goiabada'!A13</f>
        <v>0</v>
      </c>
      <c r="B814">
        <f>'Barbecue de Goiabada'!B13</f>
        <v>0</v>
      </c>
      <c r="C814">
        <f>'Barbecue de Goiabada'!C13</f>
        <v>0</v>
      </c>
      <c r="D814">
        <f>'Barbecue de Goiabada'!D13</f>
        <v>0</v>
      </c>
    </row>
    <row r="815" spans="1:4" hidden="1">
      <c r="A815" t="str">
        <f>'Molho da casa'!A5</f>
        <v>Tomate</v>
      </c>
      <c r="B815">
        <f>'Molho da casa'!B5</f>
        <v>0.2</v>
      </c>
      <c r="C815" t="str">
        <f>'Molho da casa'!C5</f>
        <v>KG</v>
      </c>
      <c r="D815" t="str">
        <f>'Molho da casa'!D5</f>
        <v>KG</v>
      </c>
    </row>
    <row r="816" spans="1:4" hidden="1">
      <c r="A816" t="str">
        <f>'Molho da casa'!A6</f>
        <v>Cebola</v>
      </c>
      <c r="B816">
        <f>'Molho da casa'!B6</f>
        <v>0.08</v>
      </c>
      <c r="C816" t="str">
        <f>'Molho da casa'!C6</f>
        <v>KG</v>
      </c>
      <c r="D816" t="str">
        <f>'Molho da casa'!D6</f>
        <v>KG</v>
      </c>
    </row>
    <row r="817" spans="1:4" hidden="1">
      <c r="A817" t="str">
        <f>'Molho da casa'!A7</f>
        <v>Dente de alho</v>
      </c>
      <c r="B817">
        <f>'Molho da casa'!B7</f>
        <v>2</v>
      </c>
      <c r="C817" t="str">
        <f>'Molho da casa'!C7</f>
        <v>UND</v>
      </c>
      <c r="D817" t="str">
        <f>'Molho da casa'!D7</f>
        <v>UND</v>
      </c>
    </row>
    <row r="818" spans="1:4" hidden="1">
      <c r="A818" t="str">
        <f>'Molho da casa'!A8</f>
        <v>Sal</v>
      </c>
      <c r="B818">
        <f>'Molho da casa'!B8</f>
        <v>0.01</v>
      </c>
      <c r="C818" t="str">
        <f>'Molho da casa'!C8</f>
        <v>KG</v>
      </c>
      <c r="D818" t="str">
        <f>'Molho da casa'!D8</f>
        <v>KG</v>
      </c>
    </row>
    <row r="819" spans="1:4" hidden="1">
      <c r="A819" t="str">
        <f>'Molho da casa'!A9</f>
        <v>Pimenta do reino</v>
      </c>
      <c r="B819">
        <f>'Molho da casa'!B9</f>
        <v>5.0000000000000001E-3</v>
      </c>
      <c r="C819" t="str">
        <f>'Molho da casa'!C9</f>
        <v>KG</v>
      </c>
      <c r="D819" t="str">
        <f>'Molho da casa'!D9</f>
        <v>KG</v>
      </c>
    </row>
    <row r="820" spans="1:4" hidden="1">
      <c r="A820" t="str">
        <f>'Molho da casa'!A10</f>
        <v>Azeite</v>
      </c>
      <c r="B820">
        <f>'Molho da casa'!B10</f>
        <v>0.04</v>
      </c>
      <c r="C820" t="str">
        <f>'Molho da casa'!C10</f>
        <v>LT</v>
      </c>
      <c r="D820" t="str">
        <f>'Molho da casa'!D10</f>
        <v>LT</v>
      </c>
    </row>
    <row r="821" spans="1:4" hidden="1">
      <c r="A821">
        <f>'Molho da casa'!A11</f>
        <v>0</v>
      </c>
      <c r="B821">
        <f>'Molho da casa'!B11</f>
        <v>0</v>
      </c>
      <c r="C821">
        <f>'Molho da casa'!C11</f>
        <v>0</v>
      </c>
      <c r="D821">
        <f>'Molho da casa'!D11</f>
        <v>0</v>
      </c>
    </row>
    <row r="822" spans="1:4" hidden="1">
      <c r="A822">
        <f>'Molho da casa'!A12</f>
        <v>0</v>
      </c>
      <c r="B822">
        <f>'Molho da casa'!B12</f>
        <v>0</v>
      </c>
      <c r="C822">
        <f>'Molho da casa'!C12</f>
        <v>0</v>
      </c>
      <c r="D822">
        <f>'Molho da casa'!D12</f>
        <v>0</v>
      </c>
    </row>
    <row r="823" spans="1:4" hidden="1">
      <c r="A823">
        <f>'Molho da casa'!A13</f>
        <v>0</v>
      </c>
      <c r="B823">
        <f>'Molho da casa'!B13</f>
        <v>0</v>
      </c>
      <c r="C823">
        <f>'Molho da casa'!C13</f>
        <v>0</v>
      </c>
      <c r="D823">
        <f>'Molho da casa'!D13</f>
        <v>0</v>
      </c>
    </row>
    <row r="824" spans="1:4" hidden="1">
      <c r="A824" t="str">
        <f>'Molho tártaro'!A5</f>
        <v>Maionese</v>
      </c>
      <c r="B824">
        <f>'Molho tártaro'!B5</f>
        <v>0.5</v>
      </c>
      <c r="C824" t="str">
        <f>'Molho tártaro'!C5</f>
        <v>KG</v>
      </c>
      <c r="D824" t="str">
        <f>'Molho tártaro'!D5</f>
        <v>KG</v>
      </c>
    </row>
    <row r="825" spans="1:4" hidden="1">
      <c r="A825" t="str">
        <f>'Molho tártaro'!A6</f>
        <v>Pepino em conserva</v>
      </c>
      <c r="B825">
        <f>'Molho tártaro'!B6</f>
        <v>0.06</v>
      </c>
      <c r="C825" t="str">
        <f>'Molho tártaro'!C6</f>
        <v>KG</v>
      </c>
      <c r="D825" t="str">
        <f>'Molho tártaro'!D6</f>
        <v>KG</v>
      </c>
    </row>
    <row r="826" spans="1:4" hidden="1">
      <c r="A826" t="str">
        <f>'Molho tártaro'!A7</f>
        <v>Alcaparras</v>
      </c>
      <c r="B826">
        <f>'Molho tártaro'!B7</f>
        <v>0.04</v>
      </c>
      <c r="C826" t="str">
        <f>'Molho tártaro'!C7</f>
        <v>KG</v>
      </c>
      <c r="D826" t="str">
        <f>'Molho tártaro'!D7</f>
        <v>KG</v>
      </c>
    </row>
    <row r="827" spans="1:4" hidden="1">
      <c r="A827" t="str">
        <f>'Molho tártaro'!A8</f>
        <v>Salsinha</v>
      </c>
      <c r="B827">
        <f>'Molho tártaro'!B8</f>
        <v>0.25</v>
      </c>
      <c r="C827" t="str">
        <f>'Molho tártaro'!C8</f>
        <v>MÇ</v>
      </c>
      <c r="D827" t="str">
        <f>'Molho tártaro'!D8</f>
        <v>MÇ</v>
      </c>
    </row>
    <row r="828" spans="1:4" hidden="1">
      <c r="A828" t="str">
        <f>'Molho tártaro'!A9</f>
        <v>Limão</v>
      </c>
      <c r="B828">
        <f>'Molho tártaro'!B9</f>
        <v>1</v>
      </c>
      <c r="C828" t="str">
        <f>'Molho tártaro'!C9</f>
        <v>KG</v>
      </c>
      <c r="D828" t="str">
        <f>'Molho tártaro'!D9</f>
        <v>KG</v>
      </c>
    </row>
    <row r="829" spans="1:4" hidden="1">
      <c r="A829" t="str">
        <f>'Molho tártaro'!A10</f>
        <v>Anchova em conserva</v>
      </c>
      <c r="B829">
        <f>'Molho tártaro'!B10</f>
        <v>0.09</v>
      </c>
      <c r="C829" t="str">
        <f>'Molho tártaro'!C10</f>
        <v>KG</v>
      </c>
      <c r="D829" t="str">
        <f>'Molho tártaro'!D10</f>
        <v>KG</v>
      </c>
    </row>
    <row r="830" spans="1:4" hidden="1">
      <c r="A830" t="str">
        <f>'Molho tártaro'!A11</f>
        <v>Páprica doce</v>
      </c>
      <c r="B830">
        <f>'Molho tártaro'!B11</f>
        <v>0.01</v>
      </c>
      <c r="C830" t="str">
        <f>'Molho tártaro'!C11</f>
        <v>KG</v>
      </c>
      <c r="D830" t="str">
        <f>'Molho tártaro'!D11</f>
        <v>KG</v>
      </c>
    </row>
    <row r="831" spans="1:4" hidden="1">
      <c r="A831">
        <f>'Molho tártaro'!A12</f>
        <v>0</v>
      </c>
      <c r="B831">
        <f>'Molho tártaro'!B12</f>
        <v>0</v>
      </c>
      <c r="C831">
        <f>'Molho tártaro'!C12</f>
        <v>0</v>
      </c>
      <c r="D831">
        <f>'Molho tártaro'!D12</f>
        <v>0</v>
      </c>
    </row>
    <row r="832" spans="1:4" hidden="1">
      <c r="A832" t="str">
        <f>'Molho de ervas'!A5</f>
        <v>Salsinha</v>
      </c>
      <c r="B832">
        <f>'Molho de ervas'!B5</f>
        <v>0.5</v>
      </c>
      <c r="C832" t="str">
        <f>'Molho de ervas'!C5</f>
        <v>MÇ</v>
      </c>
      <c r="D832" t="str">
        <f>'Molho de ervas'!D5</f>
        <v>MÇ</v>
      </c>
    </row>
    <row r="833" spans="1:4" hidden="1">
      <c r="A833" t="str">
        <f>'Molho de ervas'!A6</f>
        <v>Yogurte</v>
      </c>
      <c r="B833">
        <f>'Molho de ervas'!B6</f>
        <v>1</v>
      </c>
      <c r="C833" t="str">
        <f>'Molho de ervas'!C6</f>
        <v>LT</v>
      </c>
      <c r="D833" t="str">
        <f>'Molho de ervas'!D6</f>
        <v>LT</v>
      </c>
    </row>
    <row r="834" spans="1:4" hidden="1">
      <c r="A834" t="str">
        <f>'Molho de ervas'!A7</f>
        <v>Limão</v>
      </c>
      <c r="B834">
        <f>'Molho de ervas'!B7</f>
        <v>0.1</v>
      </c>
      <c r="C834" t="str">
        <f>'Molho de ervas'!C7</f>
        <v>LT</v>
      </c>
      <c r="D834" t="str">
        <f>'Molho de ervas'!D7</f>
        <v>LT</v>
      </c>
    </row>
    <row r="835" spans="1:4" hidden="1">
      <c r="A835" t="str">
        <f>'Molho de ervas'!A8</f>
        <v>Mel</v>
      </c>
      <c r="B835">
        <f>'Molho de ervas'!B8</f>
        <v>0.05</v>
      </c>
      <c r="C835" t="str">
        <f>'Molho de ervas'!C8</f>
        <v>KG</v>
      </c>
      <c r="D835" t="str">
        <f>'Molho de ervas'!D8</f>
        <v>KG</v>
      </c>
    </row>
    <row r="836" spans="1:4" hidden="1">
      <c r="A836">
        <f>'Molho de ervas'!A9</f>
        <v>0</v>
      </c>
      <c r="B836">
        <f>'Molho de ervas'!B9</f>
        <v>0</v>
      </c>
      <c r="C836">
        <f>'Molho de ervas'!C9</f>
        <v>0</v>
      </c>
      <c r="D836">
        <f>'Molho de ervas'!D9</f>
        <v>0</v>
      </c>
    </row>
    <row r="837" spans="1:4" hidden="1">
      <c r="A837">
        <f>'Molho de ervas'!A10</f>
        <v>0</v>
      </c>
      <c r="B837">
        <f>'Molho de ervas'!B10</f>
        <v>0</v>
      </c>
      <c r="C837">
        <f>'Molho de ervas'!C10</f>
        <v>0</v>
      </c>
      <c r="D837">
        <f>'Molho de ervas'!D10</f>
        <v>0</v>
      </c>
    </row>
    <row r="838" spans="1:4" hidden="1">
      <c r="A838">
        <f>'Molho de ervas'!A11</f>
        <v>0</v>
      </c>
      <c r="B838">
        <f>'Molho de ervas'!B11</f>
        <v>0</v>
      </c>
      <c r="C838">
        <f>'Molho de ervas'!C11</f>
        <v>0</v>
      </c>
      <c r="D838">
        <f>'Molho de ervas'!D11</f>
        <v>0</v>
      </c>
    </row>
    <row r="839" spans="1:4" hidden="1">
      <c r="A839" t="str">
        <f>'Purê de batata'!A5</f>
        <v>Batata inglesa</v>
      </c>
      <c r="B839">
        <f>'Purê de batata'!B5</f>
        <v>1</v>
      </c>
      <c r="C839" t="str">
        <f>'Purê de batata'!C5</f>
        <v>KG</v>
      </c>
      <c r="D839" t="str">
        <f>'Purê de batata'!D5</f>
        <v>KG</v>
      </c>
    </row>
    <row r="840" spans="1:4" hidden="1">
      <c r="A840" t="str">
        <f>'Purê de batata'!A6</f>
        <v>Leite</v>
      </c>
      <c r="B840">
        <f>'Purê de batata'!B6</f>
        <v>0.2</v>
      </c>
      <c r="C840" t="str">
        <f>'Purê de batata'!C6</f>
        <v>LT</v>
      </c>
      <c r="D840" t="str">
        <f>'Purê de batata'!D6</f>
        <v>LT</v>
      </c>
    </row>
    <row r="841" spans="1:4" hidden="1">
      <c r="A841">
        <f>'Purê de batata'!A7</f>
        <v>0</v>
      </c>
      <c r="B841">
        <f>'Purê de batata'!B7</f>
        <v>0</v>
      </c>
      <c r="C841">
        <f>'Purê de batata'!C7</f>
        <v>0</v>
      </c>
      <c r="D841">
        <f>'Purê de batata'!D7</f>
        <v>0</v>
      </c>
    </row>
    <row r="842" spans="1:4" hidden="1">
      <c r="A842">
        <f>'Purê de batata'!A8</f>
        <v>0</v>
      </c>
      <c r="B842">
        <f>'Purê de batata'!B8</f>
        <v>0</v>
      </c>
      <c r="C842">
        <f>'Purê de batata'!C8</f>
        <v>0</v>
      </c>
      <c r="D842">
        <f>'Purê de batata'!D8</f>
        <v>0</v>
      </c>
    </row>
    <row r="843" spans="1:4" hidden="1">
      <c r="A843">
        <f>'Purê de batata'!A9</f>
        <v>0</v>
      </c>
      <c r="B843">
        <f>'Purê de batata'!B9</f>
        <v>0</v>
      </c>
      <c r="C843">
        <f>'Purê de batata'!C9</f>
        <v>0</v>
      </c>
      <c r="D843">
        <f>'Purê de batata'!D9</f>
        <v>0</v>
      </c>
    </row>
    <row r="844" spans="1:4" hidden="1">
      <c r="A844">
        <f>'Purê de batata'!A10</f>
        <v>0</v>
      </c>
      <c r="B844">
        <f>'Purê de batata'!B10</f>
        <v>0</v>
      </c>
      <c r="C844">
        <f>'Purê de batata'!C10</f>
        <v>0</v>
      </c>
      <c r="D844">
        <f>'Purê de batata'!D10</f>
        <v>0</v>
      </c>
    </row>
    <row r="845" spans="1:4" hidden="1">
      <c r="A845" t="str">
        <f>'Purê de batata'!A11</f>
        <v>Sal</v>
      </c>
      <c r="B845">
        <f>'Purê de batata'!B11</f>
        <v>0.02</v>
      </c>
      <c r="C845" t="str">
        <f>'Purê de batata'!C11</f>
        <v>KG</v>
      </c>
      <c r="D845" t="str">
        <f>'Purê de batata'!D11</f>
        <v>KG</v>
      </c>
    </row>
    <row r="846" spans="1:4" hidden="1">
      <c r="A846">
        <f>'Purê de batata'!A12</f>
        <v>0</v>
      </c>
      <c r="B846">
        <f>'Purê de batata'!B12</f>
        <v>0</v>
      </c>
      <c r="C846">
        <f>'Purê de batata'!C12</f>
        <v>0</v>
      </c>
      <c r="D846">
        <f>'Purê de batata'!D12</f>
        <v>0</v>
      </c>
    </row>
    <row r="847" spans="1:4" hidden="1">
      <c r="A847">
        <f>'Purê de batata'!A13</f>
        <v>0</v>
      </c>
      <c r="B847">
        <f>'Purê de batata'!B13</f>
        <v>0</v>
      </c>
      <c r="C847">
        <f>'Purê de batata'!C13</f>
        <v>0</v>
      </c>
      <c r="D847">
        <f>'Purê de batata'!D13</f>
        <v>0</v>
      </c>
    </row>
    <row r="848" spans="1:4" hidden="1">
      <c r="A848" t="str">
        <f>'Molho de queijo'!A5</f>
        <v>Mussarela</v>
      </c>
      <c r="B848">
        <f>'Molho de queijo'!B5</f>
        <v>0.1</v>
      </c>
      <c r="C848" t="str">
        <f>'Molho de queijo'!C5</f>
        <v>KG</v>
      </c>
      <c r="D848" t="str">
        <f>'Molho de queijo'!D5</f>
        <v>KG</v>
      </c>
    </row>
    <row r="849" spans="1:4" hidden="1">
      <c r="A849" t="str">
        <f>'Molho de queijo'!A6</f>
        <v>Parmesão</v>
      </c>
      <c r="B849">
        <f>'Molho de queijo'!B6</f>
        <v>0.05</v>
      </c>
      <c r="C849" t="str">
        <f>'Molho de queijo'!C6</f>
        <v>KG</v>
      </c>
      <c r="D849" t="str">
        <f>'Molho de queijo'!D6</f>
        <v>KG</v>
      </c>
    </row>
    <row r="850" spans="1:4" hidden="1">
      <c r="A850" t="str">
        <f>'Molho de queijo'!A7</f>
        <v>Molho Branco</v>
      </c>
      <c r="B850">
        <f>'Molho de queijo'!B7</f>
        <v>1</v>
      </c>
      <c r="C850" t="str">
        <f>'Molho de queijo'!C7</f>
        <v>UND</v>
      </c>
      <c r="D850" t="str">
        <f>'Molho de queijo'!D7</f>
        <v>UND</v>
      </c>
    </row>
    <row r="851" spans="1:4" hidden="1">
      <c r="A851">
        <f>'Molho de queijo'!A8</f>
        <v>0</v>
      </c>
      <c r="B851">
        <f>'Molho de queijo'!B8</f>
        <v>0</v>
      </c>
      <c r="C851">
        <f>'Molho de queijo'!C8</f>
        <v>0</v>
      </c>
      <c r="D851">
        <f>'Molho de queijo'!D8</f>
        <v>0</v>
      </c>
    </row>
    <row r="852" spans="1:4" hidden="1">
      <c r="A852">
        <f>'Molho de queijo'!A9</f>
        <v>0</v>
      </c>
      <c r="B852">
        <f>'Molho de queijo'!B9</f>
        <v>0</v>
      </c>
      <c r="C852">
        <f>'Molho de queijo'!C9</f>
        <v>0</v>
      </c>
      <c r="D852">
        <f>'Molho de queijo'!D9</f>
        <v>0</v>
      </c>
    </row>
    <row r="853" spans="1:4" hidden="1">
      <c r="A853">
        <f>'Molho de queijo'!A10</f>
        <v>0</v>
      </c>
      <c r="B853">
        <f>'Molho de queijo'!B10</f>
        <v>0</v>
      </c>
      <c r="C853">
        <f>'Molho de queijo'!C10</f>
        <v>0</v>
      </c>
      <c r="D853">
        <f>'Molho de queijo'!D10</f>
        <v>0</v>
      </c>
    </row>
    <row r="854" spans="1:4" hidden="1">
      <c r="A854" t="str">
        <f>'Molho madeira'!A5</f>
        <v>Manteiga</v>
      </c>
      <c r="B854" t="str">
        <f>'Molho madeira'!B5</f>
        <v>0,040</v>
      </c>
      <c r="C854" t="str">
        <f>'Molho madeira'!C5</f>
        <v>KG</v>
      </c>
      <c r="D854" t="str">
        <f>'Molho madeira'!D5</f>
        <v>KG</v>
      </c>
    </row>
    <row r="855" spans="1:4" hidden="1">
      <c r="A855" t="str">
        <f>'Molho madeira'!A6</f>
        <v>Farinha de trigo</v>
      </c>
      <c r="B855" t="str">
        <f>'Molho madeira'!B6</f>
        <v>0,040</v>
      </c>
      <c r="C855" t="str">
        <f>'Molho madeira'!C6</f>
        <v>KG</v>
      </c>
      <c r="D855" t="str">
        <f>'Molho madeira'!D6</f>
        <v>KG</v>
      </c>
    </row>
    <row r="856" spans="1:4" hidden="1">
      <c r="A856" t="str">
        <f>'Molho madeira'!A7</f>
        <v>Vinho madeira</v>
      </c>
      <c r="B856" t="str">
        <f>'Molho madeira'!B7</f>
        <v>0,080</v>
      </c>
      <c r="C856" t="str">
        <f>'Molho madeira'!C7</f>
        <v>KG</v>
      </c>
      <c r="D856" t="str">
        <f>'Molho madeira'!D7</f>
        <v>KG</v>
      </c>
    </row>
    <row r="857" spans="1:4" hidden="1">
      <c r="A857" t="str">
        <f>'Molho madeira'!A8</f>
        <v>Caldo de carne</v>
      </c>
      <c r="B857" t="str">
        <f>'Molho madeira'!B8</f>
        <v>0,560</v>
      </c>
      <c r="C857" t="str">
        <f>'Molho madeira'!C8</f>
        <v>LT</v>
      </c>
      <c r="D857" t="str">
        <f>'Molho madeira'!D8</f>
        <v>LT</v>
      </c>
    </row>
    <row r="858" spans="1:4" hidden="1">
      <c r="A858" t="str">
        <f>'Molho madeira'!A9</f>
        <v>Mostarda</v>
      </c>
      <c r="B858" t="str">
        <f>'Molho madeira'!B9</f>
        <v>0,020</v>
      </c>
      <c r="C858" t="str">
        <f>'Molho madeira'!C9</f>
        <v>KG</v>
      </c>
      <c r="D858" t="str">
        <f>'Molho madeira'!D9</f>
        <v>KG</v>
      </c>
    </row>
    <row r="859" spans="1:4" hidden="1">
      <c r="A859">
        <f>'Molho madeira'!A10</f>
        <v>0</v>
      </c>
      <c r="B859">
        <f>'Molho madeira'!B10</f>
        <v>0</v>
      </c>
      <c r="C859">
        <f>'Molho madeira'!C10</f>
        <v>0</v>
      </c>
      <c r="D859">
        <f>'Molho madeira'!D10</f>
        <v>0</v>
      </c>
    </row>
    <row r="860" spans="1:4" hidden="1">
      <c r="A860">
        <f>'Molho madeira'!A11</f>
        <v>0</v>
      </c>
      <c r="B860">
        <f>'Molho madeira'!B11</f>
        <v>0</v>
      </c>
      <c r="C860">
        <f>'Molho madeira'!C11</f>
        <v>0</v>
      </c>
      <c r="D860">
        <f>'Molho madeira'!D11</f>
        <v>0</v>
      </c>
    </row>
    <row r="861" spans="1:4" hidden="1">
      <c r="A861">
        <f>'Molho madeira'!A12</f>
        <v>0</v>
      </c>
      <c r="B861">
        <f>'Molho madeira'!B12</f>
        <v>0</v>
      </c>
      <c r="C861">
        <f>'Molho madeira'!C12</f>
        <v>0</v>
      </c>
      <c r="D861">
        <f>'Molho madeira'!D12</f>
        <v>0</v>
      </c>
    </row>
    <row r="862" spans="1:4" hidden="1">
      <c r="A862">
        <f>'Molho madeira'!A13</f>
        <v>0</v>
      </c>
      <c r="B862">
        <f>'Molho madeira'!B13</f>
        <v>0</v>
      </c>
      <c r="C862">
        <f>'Molho madeira'!C13</f>
        <v>0</v>
      </c>
      <c r="D862">
        <f>'Molho madeira'!D13</f>
        <v>0</v>
      </c>
    </row>
    <row r="863" spans="1:4" hidden="1">
      <c r="A863" t="str">
        <f>'Farofa banana'!A5</f>
        <v>Banana nanica</v>
      </c>
      <c r="B863">
        <f>'Farofa banana'!B5</f>
        <v>0.2</v>
      </c>
      <c r="C863" t="str">
        <f>'Farofa banana'!C5</f>
        <v>KG</v>
      </c>
      <c r="D863" t="str">
        <f>'Farofa banana'!D5</f>
        <v>KG</v>
      </c>
    </row>
    <row r="864" spans="1:4" hidden="1">
      <c r="A864" t="str">
        <f>'Farofa banana'!A6</f>
        <v>Farinha de mandioca</v>
      </c>
      <c r="B864">
        <f>'Farofa banana'!B6</f>
        <v>0.2</v>
      </c>
      <c r="C864" t="str">
        <f>'Farofa banana'!C6</f>
        <v>KG</v>
      </c>
      <c r="D864" t="str">
        <f>'Farofa banana'!D6</f>
        <v>KG</v>
      </c>
    </row>
    <row r="865" spans="1:4" hidden="1">
      <c r="A865" t="str">
        <f>'Farofa banana'!A7</f>
        <v>Azeite</v>
      </c>
      <c r="B865">
        <f>'Farofa banana'!B7</f>
        <v>0.05</v>
      </c>
      <c r="C865" t="str">
        <f>'Farofa banana'!C7</f>
        <v>LT</v>
      </c>
      <c r="D865" t="str">
        <f>'Farofa banana'!D7</f>
        <v>LT</v>
      </c>
    </row>
    <row r="866" spans="1:4" hidden="1">
      <c r="A866">
        <f>'Farofa banana'!A8</f>
        <v>0</v>
      </c>
      <c r="B866">
        <f>'Farofa banana'!B8</f>
        <v>0</v>
      </c>
      <c r="C866">
        <f>'Farofa banana'!C8</f>
        <v>0</v>
      </c>
      <c r="D866">
        <f>'Farofa banana'!D8</f>
        <v>0</v>
      </c>
    </row>
    <row r="867" spans="1:4" hidden="1">
      <c r="A867">
        <f>'Farofa banana'!A9</f>
        <v>0</v>
      </c>
      <c r="B867">
        <f>'Farofa banana'!B9</f>
        <v>0</v>
      </c>
      <c r="C867">
        <f>'Farofa banana'!C9</f>
        <v>0</v>
      </c>
      <c r="D867">
        <f>'Farofa banana'!D9</f>
        <v>0</v>
      </c>
    </row>
    <row r="868" spans="1:4" hidden="1">
      <c r="A868">
        <f>'Farofa banana'!A10</f>
        <v>0</v>
      </c>
      <c r="B868">
        <f>'Farofa banana'!B10</f>
        <v>0</v>
      </c>
      <c r="C868">
        <f>'Farofa banana'!C10</f>
        <v>0</v>
      </c>
      <c r="D868">
        <f>'Farofa banana'!D10</f>
        <v>0</v>
      </c>
    </row>
    <row r="869" spans="1:4" hidden="1">
      <c r="A869" t="str">
        <f>'Farofa banana'!A11</f>
        <v>Sal</v>
      </c>
      <c r="B869">
        <f>'Farofa banana'!B11</f>
        <v>0.02</v>
      </c>
      <c r="C869" t="str">
        <f>'Farofa banana'!C11</f>
        <v>KG</v>
      </c>
      <c r="D869" t="str">
        <f>'Farofa banana'!D11</f>
        <v>KG</v>
      </c>
    </row>
    <row r="870" spans="1:4" hidden="1">
      <c r="A870">
        <f>'Farofa banana'!A12</f>
        <v>0</v>
      </c>
      <c r="B870">
        <f>'Farofa banana'!B12</f>
        <v>0</v>
      </c>
      <c r="C870">
        <f>'Farofa banana'!C12</f>
        <v>0</v>
      </c>
      <c r="D870">
        <f>'Farofa banana'!D12</f>
        <v>0</v>
      </c>
    </row>
    <row r="871" spans="1:4" hidden="1">
      <c r="A871">
        <f>'Farofa banana'!A13</f>
        <v>0</v>
      </c>
      <c r="B871">
        <f>'Farofa banana'!B13</f>
        <v>0</v>
      </c>
      <c r="C871">
        <f>'Farofa banana'!C13</f>
        <v>0</v>
      </c>
      <c r="D871">
        <f>'Farofa banana'!D13</f>
        <v>0</v>
      </c>
    </row>
    <row r="872" spans="1:4" hidden="1">
      <c r="A872" t="str">
        <f>Croutons!A5</f>
        <v>Pão de forma</v>
      </c>
      <c r="B872">
        <f>Croutons!B5</f>
        <v>1</v>
      </c>
      <c r="C872" t="str">
        <f>Croutons!C5</f>
        <v>UND</v>
      </c>
      <c r="D872" t="str">
        <f>Croutons!D5</f>
        <v>UND</v>
      </c>
    </row>
    <row r="873" spans="1:4" hidden="1">
      <c r="A873" t="str">
        <f>Croutons!A6</f>
        <v>Azeite</v>
      </c>
      <c r="B873">
        <f>Croutons!B6</f>
        <v>0.1</v>
      </c>
      <c r="C873" t="str">
        <f>Croutons!C6</f>
        <v>LT</v>
      </c>
      <c r="D873" t="str">
        <f>Croutons!D6</f>
        <v>LT</v>
      </c>
    </row>
    <row r="874" spans="1:4" hidden="1">
      <c r="A874">
        <f>Croutons!A7</f>
        <v>0</v>
      </c>
      <c r="B874">
        <f>Croutons!B7</f>
        <v>0</v>
      </c>
      <c r="C874">
        <f>Croutons!C7</f>
        <v>0</v>
      </c>
      <c r="D874">
        <f>Croutons!D7</f>
        <v>0</v>
      </c>
    </row>
    <row r="875" spans="1:4" hidden="1">
      <c r="A875">
        <f>Croutons!A8</f>
        <v>0</v>
      </c>
      <c r="B875">
        <f>Croutons!B8</f>
        <v>0</v>
      </c>
      <c r="C875">
        <f>Croutons!C8</f>
        <v>0</v>
      </c>
      <c r="D875">
        <f>Croutons!D8</f>
        <v>0</v>
      </c>
    </row>
    <row r="876" spans="1:4" hidden="1">
      <c r="A876" t="str">
        <f>Croutons!A9</f>
        <v>Pimenta do reino</v>
      </c>
      <c r="B876">
        <f>Croutons!B9</f>
        <v>5.0000000000000001E-3</v>
      </c>
      <c r="C876" t="str">
        <f>Croutons!C9</f>
        <v>KG</v>
      </c>
      <c r="D876" t="str">
        <f>Croutons!D9</f>
        <v>KG</v>
      </c>
    </row>
    <row r="877" spans="1:4" hidden="1">
      <c r="A877">
        <f>Croutons!A10</f>
        <v>0</v>
      </c>
      <c r="B877">
        <f>Croutons!B10</f>
        <v>0</v>
      </c>
      <c r="C877">
        <f>Croutons!C10</f>
        <v>0</v>
      </c>
      <c r="D877">
        <f>Croutons!D10</f>
        <v>0</v>
      </c>
    </row>
    <row r="878" spans="1:4" hidden="1">
      <c r="A878" t="str">
        <f>Croutons!A11</f>
        <v>Sal</v>
      </c>
      <c r="B878">
        <f>Croutons!B11</f>
        <v>0.01</v>
      </c>
      <c r="C878" t="str">
        <f>Croutons!C11</f>
        <v>KG</v>
      </c>
      <c r="D878" t="str">
        <f>Croutons!D11</f>
        <v>KG</v>
      </c>
    </row>
    <row r="879" spans="1:4" hidden="1">
      <c r="A879">
        <f>Croutons!A12</f>
        <v>0</v>
      </c>
      <c r="B879">
        <f>Croutons!B12</f>
        <v>0</v>
      </c>
      <c r="C879">
        <f>Croutons!C12</f>
        <v>0</v>
      </c>
      <c r="D879">
        <f>Croutons!D12</f>
        <v>0</v>
      </c>
    </row>
    <row r="880" spans="1:4" hidden="1">
      <c r="A880">
        <f>Croutons!A13</f>
        <v>0</v>
      </c>
      <c r="B880">
        <f>Croutons!B13</f>
        <v>0</v>
      </c>
      <c r="C880">
        <f>Croutons!C13</f>
        <v>0</v>
      </c>
      <c r="D880">
        <f>Croutons!D13</f>
        <v>0</v>
      </c>
    </row>
    <row r="881" spans="1:4" hidden="1">
      <c r="A881">
        <f>Croutons!A14</f>
        <v>0</v>
      </c>
      <c r="B881">
        <f>Croutons!B14</f>
        <v>0</v>
      </c>
      <c r="C881">
        <f>Croutons!C14</f>
        <v>0</v>
      </c>
      <c r="D881">
        <f>Croutons!D14</f>
        <v>0</v>
      </c>
    </row>
    <row r="882" spans="1:4" hidden="1">
      <c r="A882">
        <f>Croutons!A15</f>
        <v>0</v>
      </c>
      <c r="B882">
        <f>Croutons!B15</f>
        <v>0</v>
      </c>
      <c r="C882">
        <f>Croutons!C15</f>
        <v>0</v>
      </c>
      <c r="D882">
        <f>Croutons!D15</f>
        <v>0</v>
      </c>
    </row>
    <row r="883" spans="1:4" hidden="1">
      <c r="A883">
        <f>Croutons!A16</f>
        <v>0</v>
      </c>
      <c r="B883">
        <f>Croutons!B16</f>
        <v>0</v>
      </c>
      <c r="C883">
        <f>Croutons!C16</f>
        <v>0</v>
      </c>
      <c r="D883">
        <f>Croutons!D16</f>
        <v>0</v>
      </c>
    </row>
    <row r="884" spans="1:4" hidden="1">
      <c r="A884">
        <f>Croutons!A17</f>
        <v>0</v>
      </c>
      <c r="B884">
        <f>Croutons!B17</f>
        <v>0</v>
      </c>
      <c r="C884">
        <f>Croutons!C17</f>
        <v>0</v>
      </c>
      <c r="D884">
        <f>Croutons!D17</f>
        <v>0</v>
      </c>
    </row>
    <row r="885" spans="1:4" hidden="1"/>
    <row r="886" spans="1:4" hidden="1"/>
    <row r="887" spans="1:4" hidden="1"/>
    <row r="888" spans="1:4" hidden="1"/>
    <row r="889" spans="1:4" hidden="1"/>
    <row r="890" spans="1:4" hidden="1"/>
    <row r="891" spans="1:4" hidden="1"/>
    <row r="892" spans="1:4" hidden="1"/>
    <row r="893" spans="1:4" hidden="1"/>
    <row r="894" spans="1:4" hidden="1"/>
    <row r="895" spans="1:4" hidden="1"/>
    <row r="896" spans="1:4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spans="1:8" hidden="1"/>
    <row r="1170" spans="1:8" hidden="1"/>
    <row r="1171" spans="1:8" hidden="1"/>
    <row r="1172" spans="1:8" hidden="1"/>
    <row r="1173" spans="1:8" hidden="1"/>
    <row r="1177" spans="1:8">
      <c r="D1177" t="s">
        <v>66</v>
      </c>
      <c r="E1177" t="s">
        <v>67</v>
      </c>
      <c r="F1177" t="s">
        <v>68</v>
      </c>
      <c r="G1177" t="s">
        <v>69</v>
      </c>
      <c r="H1177" t="s">
        <v>70</v>
      </c>
    </row>
    <row r="1178" spans="1:8">
      <c r="A1178" t="s">
        <v>453</v>
      </c>
      <c r="B1178" s="49">
        <f>SUMIF($A$1:$A$1175,A1178,$B$1:$B$1175)</f>
        <v>0.04</v>
      </c>
      <c r="C1178" s="50" t="s">
        <v>11</v>
      </c>
      <c r="D1178" s="52">
        <f t="shared" ref="D1178:D1209" si="0">AVERAGE(E1178:H1178)</f>
        <v>2.9</v>
      </c>
      <c r="E1178" s="51">
        <v>2.9</v>
      </c>
    </row>
    <row r="1179" spans="1:8">
      <c r="A1179" t="s">
        <v>107</v>
      </c>
      <c r="B1179" s="49">
        <f t="shared" ref="B1179:B1242" si="1">SUMIF($A$1:$A$1175,A1179,$B$1:$B$1175)</f>
        <v>1</v>
      </c>
      <c r="C1179" s="50" t="s">
        <v>65</v>
      </c>
      <c r="D1179" s="52">
        <f t="shared" si="0"/>
        <v>2</v>
      </c>
      <c r="E1179" s="51">
        <v>2</v>
      </c>
    </row>
    <row r="1180" spans="1:8">
      <c r="A1180" t="s">
        <v>20</v>
      </c>
      <c r="B1180" s="49">
        <f t="shared" si="1"/>
        <v>0.5</v>
      </c>
      <c r="C1180" s="50" t="s">
        <v>12</v>
      </c>
      <c r="D1180" s="52">
        <f t="shared" si="0"/>
        <v>1</v>
      </c>
      <c r="E1180" s="51">
        <v>1</v>
      </c>
    </row>
    <row r="1181" spans="1:8">
      <c r="A1181" t="s">
        <v>296</v>
      </c>
      <c r="B1181" s="49">
        <f t="shared" si="1"/>
        <v>0.1</v>
      </c>
      <c r="C1181" s="50" t="s">
        <v>11</v>
      </c>
      <c r="D1181" s="52">
        <f t="shared" si="0"/>
        <v>56.9</v>
      </c>
      <c r="E1181" s="51">
        <v>56.9</v>
      </c>
    </row>
    <row r="1182" spans="1:8">
      <c r="A1182" t="s">
        <v>110</v>
      </c>
      <c r="B1182" s="49">
        <f t="shared" si="1"/>
        <v>3</v>
      </c>
      <c r="C1182" s="50" t="s">
        <v>65</v>
      </c>
      <c r="D1182" s="52">
        <f t="shared" si="0"/>
        <v>2</v>
      </c>
      <c r="E1182" s="51">
        <v>2</v>
      </c>
    </row>
    <row r="1183" spans="1:8">
      <c r="A1183" t="s">
        <v>112</v>
      </c>
      <c r="B1183" s="49">
        <f t="shared" si="1"/>
        <v>3.5</v>
      </c>
      <c r="C1183" s="50" t="s">
        <v>65</v>
      </c>
      <c r="D1183" s="52">
        <f t="shared" si="0"/>
        <v>2</v>
      </c>
      <c r="E1183" s="51">
        <v>2</v>
      </c>
    </row>
    <row r="1184" spans="1:8">
      <c r="A1184" t="s">
        <v>111</v>
      </c>
      <c r="B1184" s="49">
        <f t="shared" si="1"/>
        <v>3</v>
      </c>
      <c r="C1184" s="50" t="s">
        <v>65</v>
      </c>
      <c r="D1184" s="52">
        <f t="shared" si="0"/>
        <v>2</v>
      </c>
      <c r="E1184" s="51">
        <v>2</v>
      </c>
    </row>
    <row r="1185" spans="1:5">
      <c r="A1185" t="s">
        <v>224</v>
      </c>
      <c r="B1185" s="49">
        <f t="shared" si="1"/>
        <v>0.46</v>
      </c>
      <c r="C1185" s="50" t="s">
        <v>11</v>
      </c>
      <c r="D1185" s="52">
        <f t="shared" si="0"/>
        <v>10.9</v>
      </c>
      <c r="E1185" s="51">
        <v>10.9</v>
      </c>
    </row>
    <row r="1186" spans="1:5">
      <c r="A1186" t="s">
        <v>85</v>
      </c>
      <c r="B1186" s="49">
        <f t="shared" si="1"/>
        <v>0.1</v>
      </c>
      <c r="C1186" s="50" t="s">
        <v>11</v>
      </c>
      <c r="D1186" s="52">
        <f t="shared" si="0"/>
        <v>10.11</v>
      </c>
      <c r="E1186" s="51">
        <v>10.11</v>
      </c>
    </row>
    <row r="1187" spans="1:5">
      <c r="A1187" t="s">
        <v>306</v>
      </c>
      <c r="B1187" s="49">
        <f t="shared" si="1"/>
        <v>0.18</v>
      </c>
      <c r="C1187" s="50" t="s">
        <v>11</v>
      </c>
      <c r="D1187" s="52">
        <f t="shared" si="0"/>
        <v>45</v>
      </c>
      <c r="E1187" s="51">
        <v>45</v>
      </c>
    </row>
    <row r="1188" spans="1:5">
      <c r="A1188" t="s">
        <v>57</v>
      </c>
      <c r="B1188" s="49">
        <f t="shared" si="1"/>
        <v>0.25</v>
      </c>
      <c r="C1188" s="50" t="s">
        <v>11</v>
      </c>
      <c r="D1188" s="52">
        <f t="shared" si="0"/>
        <v>3.95</v>
      </c>
      <c r="E1188" s="51">
        <v>3.95</v>
      </c>
    </row>
    <row r="1189" spans="1:5">
      <c r="A1189" t="s">
        <v>19</v>
      </c>
      <c r="B1189" s="49">
        <f t="shared" si="1"/>
        <v>57</v>
      </c>
      <c r="C1189" s="50" t="s">
        <v>7</v>
      </c>
      <c r="D1189" s="52">
        <f t="shared" si="0"/>
        <v>0.57471000000000005</v>
      </c>
      <c r="E1189" s="53">
        <f>'Arroz Branco'!E3</f>
        <v>0.57471000000000005</v>
      </c>
    </row>
    <row r="1190" spans="1:5">
      <c r="A1190" t="s">
        <v>23</v>
      </c>
      <c r="B1190" s="49">
        <f t="shared" si="1"/>
        <v>0.96000000000000019</v>
      </c>
      <c r="C1190" s="50" t="s">
        <v>12</v>
      </c>
      <c r="D1190" s="52">
        <f t="shared" si="0"/>
        <v>35.979999999999997</v>
      </c>
      <c r="E1190" s="51">
        <v>35.979999999999997</v>
      </c>
    </row>
    <row r="1191" spans="1:5">
      <c r="A1191" t="s">
        <v>234</v>
      </c>
      <c r="B1191" s="49">
        <f t="shared" si="1"/>
        <v>0.05</v>
      </c>
      <c r="C1191" s="50" t="s">
        <v>11</v>
      </c>
      <c r="D1191" s="52">
        <f t="shared" si="0"/>
        <v>32.4</v>
      </c>
      <c r="E1191" s="51">
        <v>32.4</v>
      </c>
    </row>
    <row r="1192" spans="1:5">
      <c r="A1192" t="s">
        <v>72</v>
      </c>
      <c r="B1192" s="49">
        <f t="shared" si="1"/>
        <v>0.49</v>
      </c>
      <c r="C1192" s="50" t="s">
        <v>11</v>
      </c>
      <c r="D1192" s="52">
        <f t="shared" si="0"/>
        <v>32</v>
      </c>
      <c r="E1192" s="51">
        <v>32</v>
      </c>
    </row>
    <row r="1193" spans="1:5">
      <c r="A1193" t="s">
        <v>333</v>
      </c>
      <c r="B1193" s="49">
        <f t="shared" si="1"/>
        <v>5</v>
      </c>
      <c r="C1193" s="50" t="s">
        <v>11</v>
      </c>
      <c r="D1193" s="52">
        <f t="shared" si="0"/>
        <v>1</v>
      </c>
      <c r="E1193" s="51">
        <v>1</v>
      </c>
    </row>
    <row r="1194" spans="1:5">
      <c r="A1194" t="s">
        <v>79</v>
      </c>
      <c r="B1194" s="49">
        <f t="shared" si="1"/>
        <v>0.60000000000000009</v>
      </c>
      <c r="C1194" s="50" t="s">
        <v>11</v>
      </c>
      <c r="D1194" s="52">
        <f t="shared" si="0"/>
        <v>2.99</v>
      </c>
      <c r="E1194" s="51">
        <v>2.99</v>
      </c>
    </row>
    <row r="1195" spans="1:5">
      <c r="A1195" t="s">
        <v>88</v>
      </c>
      <c r="B1195" s="49">
        <f t="shared" si="1"/>
        <v>0.2</v>
      </c>
      <c r="C1195" s="50" t="s">
        <v>11</v>
      </c>
      <c r="D1195" s="52">
        <f t="shared" si="0"/>
        <v>2.99</v>
      </c>
      <c r="E1195" s="51">
        <v>2.99</v>
      </c>
    </row>
    <row r="1196" spans="1:5">
      <c r="A1196" t="s">
        <v>41</v>
      </c>
      <c r="B1196" s="49">
        <f t="shared" si="1"/>
        <v>10</v>
      </c>
      <c r="C1196" s="50" t="s">
        <v>7</v>
      </c>
      <c r="D1196" s="52">
        <f t="shared" si="0"/>
        <v>1.6980555555555554</v>
      </c>
      <c r="E1196" s="53">
        <f>'Batata frita'!E3</f>
        <v>1.6980555555555554</v>
      </c>
    </row>
    <row r="1197" spans="1:5">
      <c r="A1197" t="s">
        <v>238</v>
      </c>
      <c r="B1197" s="49">
        <f t="shared" si="1"/>
        <v>1</v>
      </c>
      <c r="C1197" s="50" t="s">
        <v>11</v>
      </c>
      <c r="D1197" s="52">
        <f t="shared" si="0"/>
        <v>0.85</v>
      </c>
      <c r="E1197" s="51">
        <v>0.85</v>
      </c>
    </row>
    <row r="1198" spans="1:5">
      <c r="A1198" t="s">
        <v>100</v>
      </c>
      <c r="B1198" s="49">
        <f t="shared" si="1"/>
        <v>0.16</v>
      </c>
      <c r="C1198" s="50" t="s">
        <v>11</v>
      </c>
      <c r="D1198" s="52">
        <f t="shared" si="0"/>
        <v>28.3</v>
      </c>
      <c r="E1198" s="51">
        <v>28.3</v>
      </c>
    </row>
    <row r="1199" spans="1:5">
      <c r="A1199" t="s">
        <v>42</v>
      </c>
      <c r="B1199" s="49">
        <f t="shared" si="1"/>
        <v>7.5</v>
      </c>
      <c r="C1199" s="50" t="s">
        <v>11</v>
      </c>
      <c r="D1199" s="52">
        <f t="shared" si="0"/>
        <v>11.12</v>
      </c>
      <c r="E1199" s="51">
        <v>11.12</v>
      </c>
    </row>
    <row r="1200" spans="1:5">
      <c r="A1200" t="s">
        <v>293</v>
      </c>
      <c r="B1200" s="49">
        <f t="shared" si="1"/>
        <v>2.8000000000000003</v>
      </c>
      <c r="C1200" s="50" t="s">
        <v>11</v>
      </c>
      <c r="D1200" s="52">
        <f t="shared" si="0"/>
        <v>15</v>
      </c>
      <c r="E1200" s="51">
        <v>15</v>
      </c>
    </row>
    <row r="1201" spans="1:5">
      <c r="A1201" t="s">
        <v>109</v>
      </c>
      <c r="B1201" s="49">
        <f t="shared" si="1"/>
        <v>0</v>
      </c>
      <c r="C1201" s="50" t="s">
        <v>11</v>
      </c>
      <c r="D1201" s="52">
        <f t="shared" si="0"/>
        <v>9.98</v>
      </c>
      <c r="E1201" s="51">
        <v>9.98</v>
      </c>
    </row>
    <row r="1202" spans="1:5">
      <c r="A1202" t="s">
        <v>90</v>
      </c>
      <c r="B1202" s="49">
        <f t="shared" si="1"/>
        <v>0.56000000000000005</v>
      </c>
      <c r="C1202" s="50" t="s">
        <v>11</v>
      </c>
      <c r="D1202" s="52">
        <f t="shared" si="0"/>
        <v>2</v>
      </c>
      <c r="E1202" s="51">
        <v>2</v>
      </c>
    </row>
    <row r="1203" spans="1:5">
      <c r="A1203" t="s">
        <v>225</v>
      </c>
      <c r="B1203" s="49">
        <f t="shared" si="1"/>
        <v>0.4</v>
      </c>
      <c r="C1203" s="50" t="s">
        <v>11</v>
      </c>
      <c r="D1203" s="52">
        <f t="shared" si="0"/>
        <v>4</v>
      </c>
      <c r="E1203" s="51">
        <v>4</v>
      </c>
    </row>
    <row r="1204" spans="1:5">
      <c r="A1204" t="s">
        <v>219</v>
      </c>
      <c r="B1204" s="49">
        <f t="shared" si="1"/>
        <v>3</v>
      </c>
      <c r="C1204" s="50" t="s">
        <v>11</v>
      </c>
      <c r="D1204" s="52">
        <f t="shared" si="0"/>
        <v>8.9</v>
      </c>
      <c r="E1204" s="51">
        <v>8.9</v>
      </c>
    </row>
    <row r="1205" spans="1:5">
      <c r="A1205" t="s">
        <v>84</v>
      </c>
      <c r="B1205" s="49">
        <f t="shared" si="1"/>
        <v>0</v>
      </c>
      <c r="C1205" s="50" t="s">
        <v>12</v>
      </c>
      <c r="D1205" s="52">
        <f t="shared" si="0"/>
        <v>0</v>
      </c>
      <c r="E1205" s="51">
        <v>0</v>
      </c>
    </row>
    <row r="1206" spans="1:5">
      <c r="A1206" t="s">
        <v>452</v>
      </c>
      <c r="B1206" s="49">
        <f t="shared" si="1"/>
        <v>5.0000000000000001E-3</v>
      </c>
      <c r="C1206" s="50" t="s">
        <v>11</v>
      </c>
      <c r="D1206" s="52">
        <f t="shared" si="0"/>
        <v>29</v>
      </c>
      <c r="E1206" s="51">
        <v>29</v>
      </c>
    </row>
    <row r="1207" spans="1:5">
      <c r="A1207" t="s">
        <v>78</v>
      </c>
      <c r="B1207" s="49">
        <f t="shared" si="1"/>
        <v>5.3</v>
      </c>
      <c r="C1207" s="50" t="s">
        <v>11</v>
      </c>
      <c r="D1207" s="52">
        <f t="shared" si="0"/>
        <v>16.899999999999999</v>
      </c>
      <c r="E1207" s="51">
        <v>16.899999999999999</v>
      </c>
    </row>
    <row r="1208" spans="1:5">
      <c r="A1208" t="s">
        <v>103</v>
      </c>
      <c r="B1208" s="49">
        <f t="shared" si="1"/>
        <v>0.04</v>
      </c>
      <c r="C1208" s="50" t="s">
        <v>11</v>
      </c>
      <c r="D1208" s="52">
        <f t="shared" si="0"/>
        <v>21</v>
      </c>
      <c r="E1208" s="51">
        <v>21</v>
      </c>
    </row>
    <row r="1209" spans="1:5">
      <c r="A1209" t="s">
        <v>22</v>
      </c>
      <c r="B1209" s="49">
        <f t="shared" si="1"/>
        <v>3.8049999999999997</v>
      </c>
      <c r="C1209" s="50" t="s">
        <v>11</v>
      </c>
      <c r="D1209" s="52">
        <f t="shared" si="0"/>
        <v>4.55</v>
      </c>
      <c r="E1209" s="51">
        <v>4.55</v>
      </c>
    </row>
    <row r="1210" spans="1:5">
      <c r="A1210" t="s">
        <v>59</v>
      </c>
      <c r="B1210" s="49">
        <f t="shared" si="1"/>
        <v>0.5</v>
      </c>
      <c r="C1210" s="50" t="s">
        <v>65</v>
      </c>
      <c r="D1210" s="52">
        <f t="shared" ref="D1210:D1241" si="2">AVERAGE(E1210:H1210)</f>
        <v>2</v>
      </c>
      <c r="E1210" s="51">
        <v>2</v>
      </c>
    </row>
    <row r="1211" spans="1:5">
      <c r="A1211" t="s">
        <v>80</v>
      </c>
      <c r="B1211" s="49">
        <f t="shared" si="1"/>
        <v>0.4</v>
      </c>
      <c r="C1211" s="50" t="s">
        <v>11</v>
      </c>
      <c r="D1211" s="52">
        <f t="shared" si="2"/>
        <v>1.99</v>
      </c>
      <c r="E1211" s="51">
        <v>1.99</v>
      </c>
    </row>
    <row r="1212" spans="1:5">
      <c r="A1212" t="s">
        <v>92</v>
      </c>
      <c r="B1212" s="49">
        <f t="shared" si="1"/>
        <v>0</v>
      </c>
      <c r="C1212" s="50" t="s">
        <v>11</v>
      </c>
      <c r="D1212" s="52">
        <f t="shared" si="2"/>
        <v>2.99</v>
      </c>
      <c r="E1212" s="51">
        <v>2.99</v>
      </c>
    </row>
    <row r="1213" spans="1:5">
      <c r="A1213" t="s">
        <v>102</v>
      </c>
      <c r="B1213" s="49">
        <f t="shared" si="1"/>
        <v>0.1</v>
      </c>
      <c r="C1213" s="50" t="s">
        <v>11</v>
      </c>
      <c r="D1213" s="52">
        <f t="shared" si="2"/>
        <v>47.9</v>
      </c>
      <c r="E1213" s="51">
        <v>47.9</v>
      </c>
    </row>
    <row r="1214" spans="1:5">
      <c r="A1214" t="s">
        <v>469</v>
      </c>
      <c r="B1214" s="49">
        <f t="shared" si="1"/>
        <v>1.08</v>
      </c>
      <c r="C1214" s="50" t="s">
        <v>11</v>
      </c>
      <c r="D1214" s="52">
        <f t="shared" si="2"/>
        <v>27</v>
      </c>
      <c r="E1214" s="51">
        <v>27</v>
      </c>
    </row>
    <row r="1215" spans="1:5">
      <c r="A1215" t="s">
        <v>75</v>
      </c>
      <c r="B1215" s="49">
        <f t="shared" si="1"/>
        <v>4.05</v>
      </c>
      <c r="C1215" s="50" t="s">
        <v>65</v>
      </c>
      <c r="D1215" s="52">
        <f t="shared" si="2"/>
        <v>2</v>
      </c>
      <c r="E1215" s="51">
        <v>2</v>
      </c>
    </row>
    <row r="1216" spans="1:5">
      <c r="A1216" t="s">
        <v>407</v>
      </c>
      <c r="B1216" s="49">
        <f t="shared" si="1"/>
        <v>1.5</v>
      </c>
      <c r="C1216" s="50" t="s">
        <v>11</v>
      </c>
      <c r="D1216" s="52">
        <f t="shared" si="2"/>
        <v>1.08745</v>
      </c>
      <c r="E1216" s="53">
        <f>'Chip''s de banana'!E3</f>
        <v>1.08745</v>
      </c>
    </row>
    <row r="1217" spans="1:5">
      <c r="A1217" t="s">
        <v>58</v>
      </c>
      <c r="B1217" s="49">
        <f t="shared" si="1"/>
        <v>0</v>
      </c>
      <c r="C1217" s="50" t="s">
        <v>65</v>
      </c>
      <c r="D1217" s="52">
        <f t="shared" si="2"/>
        <v>2</v>
      </c>
      <c r="E1217" s="51">
        <v>2</v>
      </c>
    </row>
    <row r="1218" spans="1:5">
      <c r="A1218" t="s">
        <v>32</v>
      </c>
      <c r="B1218" s="49">
        <f t="shared" si="1"/>
        <v>0.01</v>
      </c>
      <c r="C1218" s="50" t="s">
        <v>11</v>
      </c>
      <c r="D1218" s="52">
        <f t="shared" si="2"/>
        <v>107.25</v>
      </c>
      <c r="E1218" s="51">
        <v>107.25</v>
      </c>
    </row>
    <row r="1219" spans="1:5">
      <c r="A1219" t="s">
        <v>221</v>
      </c>
      <c r="B1219" s="49">
        <f t="shared" si="1"/>
        <v>2</v>
      </c>
      <c r="C1219" s="50" t="s">
        <v>11</v>
      </c>
      <c r="D1219" s="52">
        <f t="shared" si="2"/>
        <v>15.9</v>
      </c>
      <c r="E1219" s="51">
        <v>15.9</v>
      </c>
    </row>
    <row r="1220" spans="1:5">
      <c r="A1220" t="s">
        <v>206</v>
      </c>
      <c r="B1220" s="49">
        <f t="shared" si="1"/>
        <v>0.5</v>
      </c>
      <c r="C1220" s="50" t="s">
        <v>65</v>
      </c>
      <c r="D1220" s="52">
        <f t="shared" si="2"/>
        <v>1.59</v>
      </c>
      <c r="E1220" s="51">
        <v>1.59</v>
      </c>
    </row>
    <row r="1221" spans="1:5">
      <c r="A1221" t="s">
        <v>205</v>
      </c>
      <c r="B1221" s="49">
        <f t="shared" si="1"/>
        <v>2</v>
      </c>
      <c r="C1221" s="50" t="s">
        <v>7</v>
      </c>
      <c r="D1221" s="52">
        <f t="shared" si="2"/>
        <v>0.96163750000000003</v>
      </c>
      <c r="E1221" s="53">
        <f>Couve!E3</f>
        <v>0.96163750000000003</v>
      </c>
    </row>
    <row r="1222" spans="1:5">
      <c r="A1222" t="s">
        <v>91</v>
      </c>
      <c r="B1222" s="49">
        <f t="shared" si="1"/>
        <v>0.15</v>
      </c>
      <c r="C1222" s="50" t="s">
        <v>11</v>
      </c>
      <c r="D1222" s="52">
        <f t="shared" si="2"/>
        <v>8.2899999999999991</v>
      </c>
      <c r="E1222" s="51">
        <v>8.2899999999999991</v>
      </c>
    </row>
    <row r="1223" spans="1:5">
      <c r="A1223" t="s">
        <v>83</v>
      </c>
      <c r="B1223" s="49">
        <f t="shared" si="1"/>
        <v>0.2</v>
      </c>
      <c r="C1223" s="50" t="s">
        <v>12</v>
      </c>
      <c r="D1223" s="52">
        <f t="shared" si="2"/>
        <v>17</v>
      </c>
      <c r="E1223" s="51">
        <v>17</v>
      </c>
    </row>
    <row r="1224" spans="1:5">
      <c r="A1224" t="s">
        <v>230</v>
      </c>
      <c r="B1224" s="49">
        <f t="shared" si="1"/>
        <v>2</v>
      </c>
      <c r="C1224" s="50" t="s">
        <v>7</v>
      </c>
      <c r="D1224" s="52">
        <f t="shared" si="2"/>
        <v>0.63446250000000004</v>
      </c>
      <c r="E1224" s="53">
        <f>Croutons!E3</f>
        <v>0.63446250000000004</v>
      </c>
    </row>
    <row r="1225" spans="1:5">
      <c r="A1225" t="s">
        <v>21</v>
      </c>
      <c r="B1225" s="49">
        <f t="shared" si="1"/>
        <v>59</v>
      </c>
      <c r="C1225" s="50" t="s">
        <v>7</v>
      </c>
      <c r="D1225" s="52">
        <f t="shared" si="2"/>
        <v>0.13</v>
      </c>
      <c r="E1225" s="51">
        <v>0.13</v>
      </c>
    </row>
    <row r="1226" spans="1:5">
      <c r="A1226" t="s">
        <v>93</v>
      </c>
      <c r="B1226" s="49">
        <f t="shared" si="1"/>
        <v>0.4</v>
      </c>
      <c r="C1226" s="50" t="s">
        <v>11</v>
      </c>
      <c r="D1226" s="52">
        <f t="shared" si="2"/>
        <v>5.18</v>
      </c>
      <c r="E1226" s="51">
        <v>5.18</v>
      </c>
    </row>
    <row r="1227" spans="1:5">
      <c r="A1227" t="s">
        <v>29</v>
      </c>
      <c r="B1227" s="49">
        <f t="shared" si="1"/>
        <v>0.88000000000000012</v>
      </c>
      <c r="C1227" s="50" t="s">
        <v>11</v>
      </c>
      <c r="D1227" s="52">
        <f t="shared" si="2"/>
        <v>6.19</v>
      </c>
      <c r="E1227" s="51">
        <v>6.19</v>
      </c>
    </row>
    <row r="1228" spans="1:5">
      <c r="A1228" t="s">
        <v>36</v>
      </c>
      <c r="B1228" s="49">
        <f t="shared" si="1"/>
        <v>0.72</v>
      </c>
      <c r="C1228" s="50" t="s">
        <v>11</v>
      </c>
      <c r="D1228" s="52">
        <f t="shared" si="2"/>
        <v>11.02</v>
      </c>
      <c r="E1228" s="51">
        <v>11.02</v>
      </c>
    </row>
    <row r="1229" spans="1:5">
      <c r="A1229" t="s">
        <v>17</v>
      </c>
      <c r="B1229" s="49">
        <f t="shared" si="1"/>
        <v>1.1800000000000002</v>
      </c>
      <c r="C1229" s="50" t="s">
        <v>11</v>
      </c>
      <c r="D1229" s="52">
        <f t="shared" si="2"/>
        <v>2.76</v>
      </c>
      <c r="E1229" s="51">
        <v>2.76</v>
      </c>
    </row>
    <row r="1230" spans="1:5">
      <c r="A1230" t="s">
        <v>279</v>
      </c>
      <c r="B1230" s="49">
        <f t="shared" si="1"/>
        <v>2</v>
      </c>
      <c r="C1230" s="50" t="s">
        <v>11</v>
      </c>
      <c r="D1230" s="52">
        <f t="shared" si="2"/>
        <v>1.3833333333333333</v>
      </c>
      <c r="E1230" s="53">
        <f>'Farofa banana'!E3</f>
        <v>1.3833333333333333</v>
      </c>
    </row>
    <row r="1231" spans="1:5">
      <c r="A1231" t="s">
        <v>74</v>
      </c>
      <c r="B1231" s="49">
        <f t="shared" si="1"/>
        <v>10.5</v>
      </c>
      <c r="C1231" s="50" t="s">
        <v>11</v>
      </c>
      <c r="D1231" s="52">
        <f t="shared" si="2"/>
        <v>7.69</v>
      </c>
      <c r="E1231" s="51">
        <v>7.69</v>
      </c>
    </row>
    <row r="1232" spans="1:5">
      <c r="A1232" t="s">
        <v>95</v>
      </c>
      <c r="B1232" s="49">
        <f t="shared" si="1"/>
        <v>7</v>
      </c>
      <c r="C1232" s="50" t="s">
        <v>7</v>
      </c>
      <c r="D1232" s="52">
        <f t="shared" si="2"/>
        <v>1.3852149999999999</v>
      </c>
      <c r="E1232" s="53">
        <f>Feijão!E3</f>
        <v>1.3852149999999999</v>
      </c>
    </row>
    <row r="1233" spans="1:5">
      <c r="A1233" t="s">
        <v>448</v>
      </c>
      <c r="B1233" s="49">
        <f t="shared" si="1"/>
        <v>1</v>
      </c>
      <c r="C1233" s="50" t="s">
        <v>11</v>
      </c>
      <c r="D1233" s="52">
        <f t="shared" si="2"/>
        <v>2.3722421875000004</v>
      </c>
      <c r="E1233" s="53">
        <f>Feijoada!E3/4</f>
        <v>2.3722421875000004</v>
      </c>
    </row>
    <row r="1234" spans="1:5">
      <c r="A1234" t="s">
        <v>76</v>
      </c>
      <c r="B1234" s="49">
        <f t="shared" si="1"/>
        <v>2</v>
      </c>
      <c r="C1234" s="50" t="s">
        <v>7</v>
      </c>
      <c r="D1234" s="52">
        <f t="shared" si="2"/>
        <v>2.6784331944444446</v>
      </c>
      <c r="E1234" s="53">
        <f>'Feijão Tropeiro'!E3</f>
        <v>2.6784331944444446</v>
      </c>
    </row>
    <row r="1235" spans="1:5">
      <c r="A1235" t="s">
        <v>96</v>
      </c>
      <c r="B1235" s="49">
        <f t="shared" si="1"/>
        <v>2.1</v>
      </c>
      <c r="C1235" s="50" t="s">
        <v>11</v>
      </c>
      <c r="D1235" s="52">
        <f t="shared" si="2"/>
        <v>28.15</v>
      </c>
      <c r="E1235" s="51">
        <v>28.15</v>
      </c>
    </row>
    <row r="1236" spans="1:5">
      <c r="A1236" t="s">
        <v>236</v>
      </c>
      <c r="B1236" s="49">
        <f t="shared" si="1"/>
        <v>1.7999999999999998</v>
      </c>
      <c r="C1236" s="50" t="s">
        <v>11</v>
      </c>
      <c r="D1236" s="52">
        <f t="shared" si="2"/>
        <v>41</v>
      </c>
      <c r="E1236" s="51">
        <v>41</v>
      </c>
    </row>
    <row r="1237" spans="1:5">
      <c r="A1237" t="s">
        <v>197</v>
      </c>
      <c r="B1237" s="49">
        <f t="shared" si="1"/>
        <v>0.44999999999999996</v>
      </c>
      <c r="C1237" s="50" t="s">
        <v>11</v>
      </c>
      <c r="D1237" s="52">
        <f t="shared" si="2"/>
        <v>22.9</v>
      </c>
      <c r="E1237" s="51">
        <v>22.9</v>
      </c>
    </row>
    <row r="1238" spans="1:5">
      <c r="A1238" t="s">
        <v>223</v>
      </c>
      <c r="B1238" s="49">
        <f t="shared" si="1"/>
        <v>0.1</v>
      </c>
      <c r="C1238" s="50" t="s">
        <v>11</v>
      </c>
      <c r="D1238" s="52">
        <f t="shared" si="2"/>
        <v>14</v>
      </c>
      <c r="E1238" s="51">
        <v>14</v>
      </c>
    </row>
    <row r="1239" spans="1:5">
      <c r="A1239" t="s">
        <v>371</v>
      </c>
      <c r="B1239" s="49">
        <f t="shared" si="1"/>
        <v>1</v>
      </c>
      <c r="C1239" s="50" t="s">
        <v>11</v>
      </c>
      <c r="D1239" s="52">
        <f t="shared" si="2"/>
        <v>14.99</v>
      </c>
      <c r="E1239" s="51">
        <v>14.99</v>
      </c>
    </row>
    <row r="1240" spans="1:5">
      <c r="A1240" t="s">
        <v>460</v>
      </c>
      <c r="B1240" s="49">
        <f t="shared" si="1"/>
        <v>0.5</v>
      </c>
      <c r="C1240" s="50" t="s">
        <v>11</v>
      </c>
      <c r="D1240" s="52">
        <f t="shared" si="2"/>
        <v>2.99</v>
      </c>
      <c r="E1240" s="51">
        <v>2.99</v>
      </c>
    </row>
    <row r="1241" spans="1:5">
      <c r="A1241" t="s">
        <v>387</v>
      </c>
      <c r="B1241" s="49">
        <f t="shared" si="1"/>
        <v>0.2</v>
      </c>
      <c r="C1241" s="50" t="s">
        <v>11</v>
      </c>
      <c r="D1241" s="52">
        <f t="shared" si="2"/>
        <v>6.98</v>
      </c>
      <c r="E1241" s="51">
        <v>6.98</v>
      </c>
    </row>
    <row r="1242" spans="1:5">
      <c r="A1242" t="s">
        <v>367</v>
      </c>
      <c r="B1242" s="49">
        <f t="shared" si="1"/>
        <v>4</v>
      </c>
      <c r="C1242" s="50" t="s">
        <v>11</v>
      </c>
      <c r="D1242" s="52">
        <f t="shared" ref="D1242:D1273" si="3">AVERAGE(E1242:H1242)</f>
        <v>2.6483333333333334</v>
      </c>
      <c r="E1242" s="53">
        <f>Hamburguer!E3</f>
        <v>2.6483333333333334</v>
      </c>
    </row>
    <row r="1243" spans="1:5">
      <c r="A1243" t="s">
        <v>149</v>
      </c>
      <c r="B1243" s="49">
        <f t="shared" ref="B1243:B1306" si="4">SUMIF($A$1:$A$1175,A1243,$B$1:$B$1175)</f>
        <v>0</v>
      </c>
      <c r="C1243" s="50" t="s">
        <v>11</v>
      </c>
      <c r="D1243" s="52">
        <f t="shared" si="3"/>
        <v>17.989999999999998</v>
      </c>
      <c r="E1243" s="51">
        <v>17.989999999999998</v>
      </c>
    </row>
    <row r="1244" spans="1:5">
      <c r="A1244" t="s">
        <v>87</v>
      </c>
      <c r="B1244" s="49">
        <f t="shared" si="4"/>
        <v>5</v>
      </c>
      <c r="C1244" s="50" t="s">
        <v>11</v>
      </c>
      <c r="D1244" s="52">
        <f t="shared" si="3"/>
        <v>1.2616124999999998</v>
      </c>
      <c r="E1244" s="53">
        <f>Legumes!E3</f>
        <v>1.2616124999999998</v>
      </c>
    </row>
    <row r="1245" spans="1:5">
      <c r="A1245" t="s">
        <v>98</v>
      </c>
      <c r="B1245" s="49">
        <f t="shared" si="4"/>
        <v>1.25</v>
      </c>
      <c r="C1245" s="50" t="s">
        <v>11</v>
      </c>
      <c r="D1245" s="52">
        <f t="shared" si="3"/>
        <v>2.25</v>
      </c>
      <c r="E1245" s="51">
        <v>2.25</v>
      </c>
    </row>
    <row r="1246" spans="1:5">
      <c r="A1246" t="s">
        <v>61</v>
      </c>
      <c r="B1246" s="49">
        <f t="shared" si="4"/>
        <v>0.1</v>
      </c>
      <c r="C1246" s="50" t="s">
        <v>12</v>
      </c>
      <c r="D1246" s="52">
        <f t="shared" si="3"/>
        <v>25.1</v>
      </c>
      <c r="E1246" s="51">
        <v>25.1</v>
      </c>
    </row>
    <row r="1247" spans="1:5">
      <c r="A1247" t="s">
        <v>60</v>
      </c>
      <c r="B1247" s="49">
        <f t="shared" si="4"/>
        <v>2.2500000000000004</v>
      </c>
      <c r="C1247" s="50" t="s">
        <v>12</v>
      </c>
      <c r="D1247" s="52">
        <f t="shared" si="3"/>
        <v>3.99</v>
      </c>
      <c r="E1247" s="51">
        <v>3.99</v>
      </c>
    </row>
    <row r="1248" spans="1:5">
      <c r="A1248" t="s">
        <v>217</v>
      </c>
      <c r="B1248" s="49">
        <f t="shared" si="4"/>
        <v>2</v>
      </c>
      <c r="C1248" s="50" t="s">
        <v>11</v>
      </c>
      <c r="D1248" s="52">
        <f t="shared" si="3"/>
        <v>8.9</v>
      </c>
      <c r="E1248" s="51">
        <v>8.9</v>
      </c>
    </row>
    <row r="1249" spans="1:5">
      <c r="A1249" t="s">
        <v>73</v>
      </c>
      <c r="B1249" s="49">
        <f t="shared" si="4"/>
        <v>0.55000000000000004</v>
      </c>
      <c r="C1249" s="50" t="s">
        <v>11</v>
      </c>
      <c r="D1249" s="52">
        <f t="shared" si="3"/>
        <v>13.98</v>
      </c>
      <c r="E1249" s="51">
        <v>13.98</v>
      </c>
    </row>
    <row r="1250" spans="1:5">
      <c r="A1250" t="s">
        <v>218</v>
      </c>
      <c r="B1250" s="49">
        <f t="shared" si="4"/>
        <v>4</v>
      </c>
      <c r="C1250" s="50" t="s">
        <v>11</v>
      </c>
      <c r="D1250" s="52">
        <f t="shared" si="3"/>
        <v>11.9</v>
      </c>
      <c r="E1250" s="51">
        <v>11.9</v>
      </c>
    </row>
    <row r="1251" spans="1:5">
      <c r="A1251" t="s">
        <v>254</v>
      </c>
      <c r="B1251" s="49">
        <f t="shared" si="4"/>
        <v>0.01</v>
      </c>
      <c r="C1251" s="50" t="s">
        <v>11</v>
      </c>
      <c r="D1251" s="52">
        <f t="shared" si="3"/>
        <v>290</v>
      </c>
      <c r="E1251" s="51">
        <v>290</v>
      </c>
    </row>
    <row r="1252" spans="1:5">
      <c r="A1252" t="s">
        <v>308</v>
      </c>
      <c r="B1252" s="49">
        <f t="shared" si="4"/>
        <v>1.4</v>
      </c>
      <c r="C1252" s="50" t="s">
        <v>11</v>
      </c>
      <c r="D1252" s="52">
        <f t="shared" si="3"/>
        <v>12.7</v>
      </c>
      <c r="E1252" s="51">
        <v>12.7</v>
      </c>
    </row>
    <row r="1253" spans="1:5">
      <c r="A1253" t="s">
        <v>332</v>
      </c>
      <c r="B1253" s="49">
        <f t="shared" si="4"/>
        <v>4</v>
      </c>
      <c r="C1253" s="50" t="s">
        <v>11</v>
      </c>
      <c r="D1253" s="52">
        <f t="shared" si="3"/>
        <v>0.74736875000000003</v>
      </c>
      <c r="E1253" s="53">
        <f>'Maionese de alho'!E3</f>
        <v>0.74736875000000003</v>
      </c>
    </row>
    <row r="1254" spans="1:5">
      <c r="A1254" t="s">
        <v>364</v>
      </c>
      <c r="B1254" s="49">
        <f t="shared" si="4"/>
        <v>2</v>
      </c>
      <c r="C1254" s="50" t="s">
        <v>11</v>
      </c>
      <c r="D1254" s="52">
        <f t="shared" si="3"/>
        <v>0.97011875000000003</v>
      </c>
      <c r="E1254" s="53">
        <f>'Maionese de ervas'!E3</f>
        <v>0.97011875000000003</v>
      </c>
    </row>
    <row r="1255" spans="1:5">
      <c r="A1255" t="s">
        <v>202</v>
      </c>
      <c r="B1255" s="49">
        <f t="shared" si="4"/>
        <v>1</v>
      </c>
      <c r="C1255" s="50" t="s">
        <v>11</v>
      </c>
      <c r="D1255" s="52">
        <f t="shared" si="3"/>
        <v>11.23</v>
      </c>
      <c r="E1255" s="51">
        <v>11.23</v>
      </c>
    </row>
    <row r="1256" spans="1:5">
      <c r="A1256" t="s">
        <v>203</v>
      </c>
      <c r="B1256" s="49">
        <f t="shared" si="4"/>
        <v>10</v>
      </c>
      <c r="C1256" s="50" t="s">
        <v>7</v>
      </c>
      <c r="D1256" s="52">
        <f t="shared" si="3"/>
        <v>2.9818750000000001</v>
      </c>
      <c r="E1256" s="53">
        <f>'Mandioca cozida'!E3</f>
        <v>2.9818750000000001</v>
      </c>
    </row>
    <row r="1257" spans="1:5">
      <c r="A1257" t="s">
        <v>33</v>
      </c>
      <c r="B1257" s="49">
        <f t="shared" si="4"/>
        <v>0.5</v>
      </c>
      <c r="C1257" s="50" t="s">
        <v>65</v>
      </c>
      <c r="D1257" s="52">
        <f t="shared" si="3"/>
        <v>2</v>
      </c>
      <c r="E1257" s="51">
        <v>2</v>
      </c>
    </row>
    <row r="1258" spans="1:5">
      <c r="A1258" t="s">
        <v>101</v>
      </c>
      <c r="B1258" s="49">
        <f t="shared" si="4"/>
        <v>0.27</v>
      </c>
      <c r="C1258" s="50" t="s">
        <v>11</v>
      </c>
      <c r="D1258" s="52">
        <f t="shared" si="3"/>
        <v>33.950000000000003</v>
      </c>
      <c r="E1258" s="51">
        <v>33.950000000000003</v>
      </c>
    </row>
    <row r="1259" spans="1:5">
      <c r="A1259" t="s">
        <v>449</v>
      </c>
      <c r="B1259" s="49">
        <f t="shared" si="4"/>
        <v>0.75</v>
      </c>
      <c r="C1259" s="50" t="s">
        <v>11</v>
      </c>
      <c r="D1259" s="52">
        <f t="shared" si="3"/>
        <v>7.58</v>
      </c>
      <c r="E1259" s="51">
        <v>7.58</v>
      </c>
    </row>
    <row r="1260" spans="1:5">
      <c r="A1260" t="s">
        <v>290</v>
      </c>
      <c r="B1260" s="49">
        <f t="shared" si="4"/>
        <v>0.05</v>
      </c>
      <c r="C1260" s="50" t="s">
        <v>11</v>
      </c>
      <c r="D1260" s="52">
        <f t="shared" si="3"/>
        <v>40</v>
      </c>
      <c r="E1260" s="51">
        <v>40</v>
      </c>
    </row>
    <row r="1261" spans="1:5">
      <c r="A1261" t="s">
        <v>82</v>
      </c>
      <c r="B1261" s="49">
        <f t="shared" si="4"/>
        <v>0.2</v>
      </c>
      <c r="C1261" s="50" t="s">
        <v>11</v>
      </c>
      <c r="D1261" s="52">
        <f t="shared" si="3"/>
        <v>6.9</v>
      </c>
      <c r="E1261" s="51">
        <v>6.9</v>
      </c>
    </row>
    <row r="1262" spans="1:5">
      <c r="A1262" t="s">
        <v>108</v>
      </c>
      <c r="B1262" s="49">
        <f t="shared" si="4"/>
        <v>6</v>
      </c>
      <c r="C1262" s="50" t="s">
        <v>7</v>
      </c>
      <c r="D1262" s="52">
        <f t="shared" si="3"/>
        <v>0.95650000000000002</v>
      </c>
      <c r="E1262" s="53">
        <f>'Mini salada'!E3</f>
        <v>0.95650000000000002</v>
      </c>
    </row>
    <row r="1263" spans="1:5">
      <c r="A1263" t="s">
        <v>199</v>
      </c>
      <c r="B1263" s="49">
        <f t="shared" si="4"/>
        <v>0.17499999999999999</v>
      </c>
      <c r="C1263" s="50" t="s">
        <v>11</v>
      </c>
      <c r="D1263" s="52">
        <f t="shared" si="3"/>
        <v>40.1</v>
      </c>
      <c r="E1263" s="51">
        <v>40.1</v>
      </c>
    </row>
    <row r="1264" spans="1:5">
      <c r="A1264" t="s">
        <v>381</v>
      </c>
      <c r="B1264" s="49">
        <f t="shared" si="4"/>
        <v>1</v>
      </c>
      <c r="C1264" s="50" t="s">
        <v>11</v>
      </c>
      <c r="D1264" s="52">
        <f t="shared" si="3"/>
        <v>0.85612500000000014</v>
      </c>
      <c r="E1264" s="53">
        <f>'Barbecue de Goiabada'!E3</f>
        <v>0.85612500000000014</v>
      </c>
    </row>
    <row r="1265" spans="1:5">
      <c r="A1265" t="s">
        <v>255</v>
      </c>
      <c r="B1265" s="49">
        <f t="shared" si="4"/>
        <v>1</v>
      </c>
      <c r="C1265" s="50" t="s">
        <v>11</v>
      </c>
      <c r="D1265" s="52">
        <f t="shared" si="3"/>
        <v>1.3979375000000001</v>
      </c>
      <c r="E1265" s="53">
        <f>'Molho Branco'!E3</f>
        <v>1.3979375000000001</v>
      </c>
    </row>
    <row r="1266" spans="1:5">
      <c r="A1266" t="s">
        <v>408</v>
      </c>
      <c r="B1266" s="49">
        <f t="shared" si="4"/>
        <v>1</v>
      </c>
      <c r="C1266" s="50" t="s">
        <v>11</v>
      </c>
      <c r="D1266" s="52">
        <f t="shared" si="3"/>
        <v>1.0606125</v>
      </c>
      <c r="E1266" s="53">
        <f>'Molho da casa'!E3</f>
        <v>1.0606125</v>
      </c>
    </row>
    <row r="1267" spans="1:5">
      <c r="A1267" t="s">
        <v>287</v>
      </c>
      <c r="B1267" s="49">
        <f t="shared" si="4"/>
        <v>2</v>
      </c>
      <c r="C1267" s="50" t="s">
        <v>11</v>
      </c>
      <c r="D1267" s="52">
        <f t="shared" si="3"/>
        <v>0.76995000000000002</v>
      </c>
      <c r="E1267" s="53">
        <f>'Molho de ervas'!E3</f>
        <v>0.76995000000000002</v>
      </c>
    </row>
    <row r="1268" spans="1:5">
      <c r="A1268" t="s">
        <v>89</v>
      </c>
      <c r="B1268" s="49">
        <f t="shared" si="4"/>
        <v>10.199999999999999</v>
      </c>
      <c r="C1268" s="50" t="s">
        <v>11</v>
      </c>
      <c r="D1268" s="52">
        <f t="shared" si="3"/>
        <v>1.8964000000000001</v>
      </c>
      <c r="E1268" s="53">
        <f>'Molho tomate'!E3</f>
        <v>1.8964000000000001</v>
      </c>
    </row>
    <row r="1269" spans="1:5">
      <c r="A1269" t="s">
        <v>266</v>
      </c>
      <c r="B1269" s="49">
        <f t="shared" si="4"/>
        <v>2</v>
      </c>
      <c r="C1269" s="50" t="s">
        <v>11</v>
      </c>
      <c r="D1269" s="52">
        <f t="shared" si="3"/>
        <v>1.8442000000000001</v>
      </c>
      <c r="E1269" s="53">
        <f>'Molho madeira'!E3</f>
        <v>1.8442000000000001</v>
      </c>
    </row>
    <row r="1270" spans="1:5">
      <c r="A1270" t="s">
        <v>242</v>
      </c>
      <c r="B1270" s="49">
        <f t="shared" si="4"/>
        <v>2</v>
      </c>
      <c r="C1270" s="50" t="s">
        <v>11</v>
      </c>
      <c r="D1270" s="52">
        <f t="shared" si="3"/>
        <v>7.5379375000000008</v>
      </c>
      <c r="E1270" s="53">
        <f>'Molho de queijo'!E3</f>
        <v>7.5379375000000008</v>
      </c>
    </row>
    <row r="1271" spans="1:5">
      <c r="A1271" t="s">
        <v>410</v>
      </c>
      <c r="B1271" s="49">
        <f t="shared" si="4"/>
        <v>0.1</v>
      </c>
      <c r="C1271" s="50" t="s">
        <v>11</v>
      </c>
      <c r="D1271" s="52">
        <f t="shared" si="3"/>
        <v>17.28</v>
      </c>
      <c r="E1271" s="51">
        <v>17.28</v>
      </c>
    </row>
    <row r="1272" spans="1:5">
      <c r="A1272" t="s">
        <v>310</v>
      </c>
      <c r="B1272" s="49">
        <f t="shared" si="4"/>
        <v>1.08</v>
      </c>
      <c r="C1272" s="50" t="s">
        <v>11</v>
      </c>
      <c r="D1272" s="52">
        <f t="shared" si="3"/>
        <v>4.7358750000000001</v>
      </c>
      <c r="E1272" s="53">
        <f>'Molho tártaro'!E3</f>
        <v>4.7358750000000001</v>
      </c>
    </row>
    <row r="1273" spans="1:5">
      <c r="A1273" t="s">
        <v>37</v>
      </c>
      <c r="B1273" s="49">
        <f t="shared" si="4"/>
        <v>0.28000000000000003</v>
      </c>
      <c r="C1273" s="50" t="s">
        <v>11</v>
      </c>
      <c r="D1273" s="52">
        <f t="shared" si="3"/>
        <v>20</v>
      </c>
      <c r="E1273" s="51">
        <v>20</v>
      </c>
    </row>
    <row r="1274" spans="1:5">
      <c r="A1274" t="s">
        <v>39</v>
      </c>
      <c r="B1274" s="49">
        <f t="shared" si="4"/>
        <v>1</v>
      </c>
      <c r="C1274" s="50" t="s">
        <v>11</v>
      </c>
      <c r="D1274" s="52">
        <f t="shared" ref="D1274:D1305" si="5">AVERAGE(E1274:H1274)</f>
        <v>28.9</v>
      </c>
      <c r="E1274" s="51">
        <v>28.9</v>
      </c>
    </row>
    <row r="1275" spans="1:5">
      <c r="A1275" t="s">
        <v>253</v>
      </c>
      <c r="B1275" s="49">
        <f t="shared" si="4"/>
        <v>2E-3</v>
      </c>
      <c r="C1275" s="50" t="s">
        <v>11</v>
      </c>
      <c r="D1275" s="52">
        <f t="shared" si="5"/>
        <v>110</v>
      </c>
      <c r="E1275" s="51">
        <v>110</v>
      </c>
    </row>
    <row r="1276" spans="1:5">
      <c r="A1276" t="s">
        <v>64</v>
      </c>
      <c r="B1276" s="49">
        <f t="shared" si="4"/>
        <v>1.3400000000000003</v>
      </c>
      <c r="C1276" s="50" t="s">
        <v>12</v>
      </c>
      <c r="D1276" s="52">
        <f t="shared" si="5"/>
        <v>3.32</v>
      </c>
      <c r="E1276" s="51">
        <v>3.32</v>
      </c>
    </row>
    <row r="1277" spans="1:5">
      <c r="A1277" t="s">
        <v>77</v>
      </c>
      <c r="B1277" s="49">
        <f t="shared" si="4"/>
        <v>4.0000000000000001E-3</v>
      </c>
      <c r="C1277" s="50" t="s">
        <v>11</v>
      </c>
      <c r="D1277" s="52">
        <f t="shared" si="5"/>
        <v>215</v>
      </c>
      <c r="E1277" s="51">
        <v>215</v>
      </c>
    </row>
    <row r="1278" spans="1:5">
      <c r="A1278" t="s">
        <v>222</v>
      </c>
      <c r="B1278" s="49">
        <f t="shared" si="4"/>
        <v>2</v>
      </c>
      <c r="C1278" s="50" t="s">
        <v>11</v>
      </c>
      <c r="D1278" s="52">
        <f t="shared" si="5"/>
        <v>4.99</v>
      </c>
      <c r="E1278" s="51">
        <v>4.99</v>
      </c>
    </row>
    <row r="1279" spans="1:5">
      <c r="A1279" t="s">
        <v>18</v>
      </c>
      <c r="B1279" s="49">
        <f t="shared" si="4"/>
        <v>27</v>
      </c>
      <c r="C1279" s="50" t="s">
        <v>7</v>
      </c>
      <c r="D1279" s="52">
        <f t="shared" si="5"/>
        <v>0.44</v>
      </c>
      <c r="E1279" s="51">
        <v>0.44</v>
      </c>
    </row>
    <row r="1280" spans="1:5">
      <c r="A1280" t="s">
        <v>220</v>
      </c>
      <c r="B1280" s="49">
        <f t="shared" si="4"/>
        <v>3</v>
      </c>
      <c r="C1280" s="50" t="s">
        <v>11</v>
      </c>
      <c r="D1280" s="52">
        <f t="shared" si="5"/>
        <v>10.3</v>
      </c>
      <c r="E1280" s="51">
        <v>10.3</v>
      </c>
    </row>
    <row r="1281" spans="1:5">
      <c r="A1281" t="s">
        <v>228</v>
      </c>
      <c r="B1281" s="49">
        <f t="shared" si="4"/>
        <v>1</v>
      </c>
      <c r="C1281" s="50" t="s">
        <v>7</v>
      </c>
      <c r="D1281" s="52">
        <f t="shared" si="5"/>
        <v>4.99</v>
      </c>
      <c r="E1281" s="51">
        <v>4.99</v>
      </c>
    </row>
    <row r="1282" spans="1:5">
      <c r="A1282" t="s">
        <v>366</v>
      </c>
      <c r="B1282" s="49">
        <f t="shared" si="4"/>
        <v>3</v>
      </c>
      <c r="C1282" s="50" t="s">
        <v>11</v>
      </c>
      <c r="D1282" s="52">
        <f t="shared" si="5"/>
        <v>0.65</v>
      </c>
      <c r="E1282" s="51">
        <v>0.65</v>
      </c>
    </row>
    <row r="1283" spans="1:5">
      <c r="A1283" t="s">
        <v>305</v>
      </c>
      <c r="B1283" s="49">
        <f t="shared" si="4"/>
        <v>0.02</v>
      </c>
      <c r="C1283" s="50" t="s">
        <v>11</v>
      </c>
      <c r="D1283" s="52">
        <f t="shared" si="5"/>
        <v>19.95</v>
      </c>
      <c r="E1283" s="51">
        <v>19.95</v>
      </c>
    </row>
    <row r="1284" spans="1:5">
      <c r="A1284" t="s">
        <v>334</v>
      </c>
      <c r="B1284" s="49">
        <f t="shared" si="4"/>
        <v>1</v>
      </c>
      <c r="C1284" s="50" t="s">
        <v>11</v>
      </c>
      <c r="D1284" s="52">
        <f t="shared" si="5"/>
        <v>4.5362499999999999</v>
      </c>
      <c r="E1284" s="53">
        <f>'Milanesa Bovina'!E3</f>
        <v>4.5362499999999999</v>
      </c>
    </row>
    <row r="1285" spans="1:5">
      <c r="A1285" t="s">
        <v>346</v>
      </c>
      <c r="B1285" s="49">
        <f t="shared" si="4"/>
        <v>1</v>
      </c>
      <c r="C1285" s="50" t="s">
        <v>11</v>
      </c>
      <c r="D1285" s="52">
        <f t="shared" si="5"/>
        <v>4.2383499999999996</v>
      </c>
      <c r="E1285" s="53">
        <f>'Milanesa Frango'!E3</f>
        <v>4.2383499999999996</v>
      </c>
    </row>
    <row r="1286" spans="1:5">
      <c r="A1286" t="s">
        <v>86</v>
      </c>
      <c r="B1286" s="49">
        <f t="shared" si="4"/>
        <v>0.15000000000000002</v>
      </c>
      <c r="C1286" s="50" t="s">
        <v>11</v>
      </c>
      <c r="D1286" s="52">
        <f t="shared" si="5"/>
        <v>62</v>
      </c>
      <c r="E1286" s="51">
        <v>62</v>
      </c>
    </row>
    <row r="1287" spans="1:5">
      <c r="A1287" t="s">
        <v>35</v>
      </c>
      <c r="B1287" s="49">
        <f t="shared" si="4"/>
        <v>1.8900000000000001</v>
      </c>
      <c r="C1287" s="50" t="s">
        <v>11</v>
      </c>
      <c r="D1287" s="52">
        <f t="shared" si="5"/>
        <v>16.3</v>
      </c>
      <c r="E1287" s="51">
        <v>16.3</v>
      </c>
    </row>
    <row r="1288" spans="1:5">
      <c r="A1288" t="s">
        <v>215</v>
      </c>
      <c r="B1288" s="49">
        <f t="shared" si="4"/>
        <v>2</v>
      </c>
      <c r="C1288" s="50" t="s">
        <v>11</v>
      </c>
      <c r="D1288" s="52">
        <f t="shared" si="5"/>
        <v>6.39</v>
      </c>
      <c r="E1288" s="51">
        <v>6.39</v>
      </c>
    </row>
    <row r="1289" spans="1:5">
      <c r="A1289" t="s">
        <v>40</v>
      </c>
      <c r="B1289" s="49">
        <f t="shared" si="4"/>
        <v>2.54</v>
      </c>
      <c r="C1289" s="50" t="s">
        <v>11</v>
      </c>
      <c r="D1289" s="52">
        <f t="shared" si="5"/>
        <v>12.99</v>
      </c>
      <c r="E1289" s="51">
        <v>12.99</v>
      </c>
    </row>
    <row r="1290" spans="1:5">
      <c r="A1290" t="s">
        <v>307</v>
      </c>
      <c r="B1290" s="49">
        <f t="shared" si="4"/>
        <v>0.12</v>
      </c>
      <c r="C1290" s="50" t="s">
        <v>11</v>
      </c>
      <c r="D1290" s="52">
        <f t="shared" si="5"/>
        <v>16.3</v>
      </c>
      <c r="E1290" s="51">
        <v>16.3</v>
      </c>
    </row>
    <row r="1291" spans="1:5">
      <c r="A1291" t="s">
        <v>281</v>
      </c>
      <c r="B1291" s="49">
        <f t="shared" si="4"/>
        <v>1</v>
      </c>
      <c r="C1291" s="50" t="s">
        <v>11</v>
      </c>
      <c r="D1291" s="52">
        <f t="shared" si="5"/>
        <v>44</v>
      </c>
      <c r="E1291" s="51">
        <v>44</v>
      </c>
    </row>
    <row r="1292" spans="1:5">
      <c r="A1292" t="s">
        <v>34</v>
      </c>
      <c r="B1292" s="49">
        <f t="shared" si="4"/>
        <v>0.31000000000000016</v>
      </c>
      <c r="C1292" s="50" t="s">
        <v>11</v>
      </c>
      <c r="D1292" s="52">
        <f t="shared" si="5"/>
        <v>213.75</v>
      </c>
      <c r="E1292" s="51">
        <v>213.75</v>
      </c>
    </row>
    <row r="1293" spans="1:5">
      <c r="A1293" t="s">
        <v>62</v>
      </c>
      <c r="B1293" s="49">
        <f t="shared" si="4"/>
        <v>0</v>
      </c>
      <c r="C1293" s="50" t="s">
        <v>11</v>
      </c>
      <c r="D1293" s="52">
        <f t="shared" si="5"/>
        <v>49.5</v>
      </c>
      <c r="E1293" s="51">
        <v>49.5</v>
      </c>
    </row>
    <row r="1294" spans="1:5">
      <c r="A1294" t="s">
        <v>56</v>
      </c>
      <c r="B1294" s="49">
        <f t="shared" si="4"/>
        <v>1</v>
      </c>
      <c r="C1294" s="50" t="s">
        <v>11</v>
      </c>
      <c r="D1294" s="52">
        <f t="shared" si="5"/>
        <v>14.98</v>
      </c>
      <c r="E1294" s="51">
        <v>14.98</v>
      </c>
    </row>
    <row r="1295" spans="1:5">
      <c r="A1295" t="s">
        <v>38</v>
      </c>
      <c r="B1295" s="49">
        <f t="shared" si="4"/>
        <v>0.32</v>
      </c>
      <c r="C1295" s="50" t="s">
        <v>11</v>
      </c>
      <c r="D1295" s="52">
        <f t="shared" si="5"/>
        <v>14.89</v>
      </c>
      <c r="E1295" s="51">
        <v>14.89</v>
      </c>
    </row>
    <row r="1296" spans="1:5">
      <c r="A1296" t="s">
        <v>97</v>
      </c>
      <c r="B1296" s="49">
        <f t="shared" si="4"/>
        <v>3</v>
      </c>
      <c r="C1296" s="50" t="s">
        <v>7</v>
      </c>
      <c r="D1296" s="52">
        <f t="shared" si="5"/>
        <v>0.28649999999999998</v>
      </c>
      <c r="E1296" s="53">
        <f>'Purê de batata'!E3</f>
        <v>0.28649999999999998</v>
      </c>
    </row>
    <row r="1297" spans="1:5">
      <c r="A1297" t="s">
        <v>237</v>
      </c>
      <c r="B1297" s="49">
        <f t="shared" si="4"/>
        <v>5</v>
      </c>
      <c r="C1297" s="50" t="s">
        <v>11</v>
      </c>
      <c r="D1297" s="52">
        <f t="shared" si="5"/>
        <v>0.28649999999999998</v>
      </c>
      <c r="E1297" s="53">
        <f>'Purê de batata'!E3</f>
        <v>0.28649999999999998</v>
      </c>
    </row>
    <row r="1298" spans="1:5">
      <c r="A1298" t="s">
        <v>231</v>
      </c>
      <c r="B1298" s="49">
        <f t="shared" si="4"/>
        <v>0.42000000000000004</v>
      </c>
      <c r="C1298" s="50" t="s">
        <v>11</v>
      </c>
      <c r="D1298" s="52">
        <f t="shared" si="5"/>
        <v>32</v>
      </c>
      <c r="E1298" s="51">
        <v>32</v>
      </c>
    </row>
    <row r="1299" spans="1:5">
      <c r="A1299" t="s">
        <v>239</v>
      </c>
      <c r="B1299" s="49">
        <f t="shared" si="4"/>
        <v>2</v>
      </c>
      <c r="C1299" s="50" t="s">
        <v>11</v>
      </c>
      <c r="D1299" s="52">
        <f t="shared" si="5"/>
        <v>14.99</v>
      </c>
      <c r="E1299" s="51">
        <v>14.99</v>
      </c>
    </row>
    <row r="1300" spans="1:5">
      <c r="A1300" t="s">
        <v>216</v>
      </c>
      <c r="B1300" s="49">
        <f t="shared" si="4"/>
        <v>2</v>
      </c>
      <c r="C1300" s="50" t="s">
        <v>11</v>
      </c>
      <c r="D1300" s="52">
        <f t="shared" si="5"/>
        <v>7.99</v>
      </c>
      <c r="E1300" s="51">
        <v>7.99</v>
      </c>
    </row>
    <row r="1301" spans="1:5">
      <c r="A1301" t="s">
        <v>94</v>
      </c>
      <c r="B1301" s="49">
        <f t="shared" si="4"/>
        <v>0.24000000000000002</v>
      </c>
      <c r="C1301" s="50" t="s">
        <v>11</v>
      </c>
      <c r="D1301" s="52">
        <f t="shared" si="5"/>
        <v>19.95</v>
      </c>
      <c r="E1301" s="51">
        <v>19.95</v>
      </c>
    </row>
    <row r="1302" spans="1:5">
      <c r="A1302" t="s">
        <v>113</v>
      </c>
      <c r="B1302" s="49">
        <f t="shared" si="4"/>
        <v>3</v>
      </c>
      <c r="C1302" s="50" t="s">
        <v>65</v>
      </c>
      <c r="D1302" s="52">
        <f t="shared" si="5"/>
        <v>2</v>
      </c>
      <c r="E1302" s="51">
        <v>2</v>
      </c>
    </row>
    <row r="1303" spans="1:5">
      <c r="A1303" t="s">
        <v>13</v>
      </c>
      <c r="B1303" s="49">
        <f t="shared" si="4"/>
        <v>1.0000000000000004</v>
      </c>
      <c r="C1303" s="50" t="s">
        <v>11</v>
      </c>
      <c r="D1303" s="52">
        <f t="shared" si="5"/>
        <v>3.25</v>
      </c>
      <c r="E1303" s="51">
        <v>3.25</v>
      </c>
    </row>
    <row r="1304" spans="1:5">
      <c r="A1304" t="s">
        <v>292</v>
      </c>
      <c r="B1304" s="49">
        <f t="shared" si="4"/>
        <v>1.5</v>
      </c>
      <c r="C1304" s="50" t="s">
        <v>11</v>
      </c>
      <c r="D1304" s="52">
        <f t="shared" si="5"/>
        <v>2</v>
      </c>
      <c r="E1304" s="51">
        <v>2</v>
      </c>
    </row>
    <row r="1305" spans="1:5">
      <c r="A1305" t="s">
        <v>31</v>
      </c>
      <c r="B1305" s="49">
        <f t="shared" si="4"/>
        <v>4.8800000000000008</v>
      </c>
      <c r="C1305" s="50" t="s">
        <v>11</v>
      </c>
      <c r="D1305" s="52">
        <f t="shared" si="5"/>
        <v>2.39</v>
      </c>
      <c r="E1305" s="51">
        <v>2.39</v>
      </c>
    </row>
    <row r="1306" spans="1:5">
      <c r="A1306" t="s">
        <v>233</v>
      </c>
      <c r="B1306" s="49">
        <f t="shared" si="4"/>
        <v>0.05</v>
      </c>
      <c r="C1306" s="50" t="s">
        <v>11</v>
      </c>
      <c r="D1306" s="52">
        <f t="shared" ref="D1306:D1312" si="6">AVERAGE(E1306:H1306)</f>
        <v>49.5</v>
      </c>
      <c r="E1306" s="51">
        <v>49.5</v>
      </c>
    </row>
    <row r="1307" spans="1:5">
      <c r="A1307" t="s">
        <v>294</v>
      </c>
      <c r="B1307" s="49">
        <f t="shared" ref="B1307:B1312" si="7">SUMIF($A$1:$A$1175,A1307,$B$1:$B$1175)</f>
        <v>1.1500000000000001</v>
      </c>
      <c r="C1307" s="50" t="s">
        <v>11</v>
      </c>
      <c r="D1307" s="52">
        <f t="shared" si="6"/>
        <v>17.2</v>
      </c>
      <c r="E1307" s="51">
        <v>17.2</v>
      </c>
    </row>
    <row r="1308" spans="1:5">
      <c r="A1308" t="s">
        <v>63</v>
      </c>
      <c r="B1308" s="49">
        <f t="shared" si="7"/>
        <v>0</v>
      </c>
      <c r="C1308" s="50" t="s">
        <v>11</v>
      </c>
      <c r="D1308" s="52">
        <f t="shared" si="6"/>
        <v>86.7</v>
      </c>
      <c r="E1308" s="51">
        <v>86.7</v>
      </c>
    </row>
    <row r="1309" spans="1:5">
      <c r="A1309" t="s">
        <v>71</v>
      </c>
      <c r="B1309" s="49">
        <f t="shared" si="7"/>
        <v>0.01</v>
      </c>
      <c r="C1309" s="50" t="s">
        <v>11</v>
      </c>
      <c r="D1309" s="52">
        <f t="shared" si="6"/>
        <v>2.06</v>
      </c>
      <c r="E1309" s="51">
        <v>2.06</v>
      </c>
    </row>
    <row r="1310" spans="1:5">
      <c r="A1310" t="s">
        <v>264</v>
      </c>
      <c r="B1310" s="49">
        <f t="shared" si="7"/>
        <v>0</v>
      </c>
      <c r="C1310" s="50" t="s">
        <v>11</v>
      </c>
      <c r="D1310" s="52">
        <f t="shared" si="6"/>
        <v>19</v>
      </c>
      <c r="E1310" s="51">
        <v>19</v>
      </c>
    </row>
    <row r="1311" spans="1:5">
      <c r="A1311" t="s">
        <v>81</v>
      </c>
      <c r="B1311" s="49">
        <f t="shared" si="7"/>
        <v>0</v>
      </c>
      <c r="C1311" s="50" t="s">
        <v>11</v>
      </c>
      <c r="D1311" s="52">
        <f t="shared" si="6"/>
        <v>16</v>
      </c>
      <c r="E1311" s="51">
        <v>16</v>
      </c>
    </row>
    <row r="1312" spans="1:5">
      <c r="A1312" t="s">
        <v>291</v>
      </c>
      <c r="B1312" s="49">
        <f t="shared" si="7"/>
        <v>1</v>
      </c>
      <c r="C1312" s="50" t="s">
        <v>11</v>
      </c>
      <c r="D1312" s="52">
        <f t="shared" si="6"/>
        <v>9</v>
      </c>
      <c r="E1312" s="51">
        <v>9</v>
      </c>
    </row>
  </sheetData>
  <sortState ref="A350:E484">
    <sortCondition ref="A350:A484"/>
  </sortState>
  <dataValidations count="1">
    <dataValidation type="list" allowBlank="1" showInputMessage="1" showErrorMessage="1" sqref="C1251:C1264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0"/>
  <sheetViews>
    <sheetView zoomScale="150" zoomScaleNormal="150" zoomScalePageLayoutView="150" workbookViewId="0">
      <selection activeCell="F3" sqref="F3"/>
    </sheetView>
  </sheetViews>
  <sheetFormatPr baseColWidth="10" defaultRowHeight="15" x14ac:dyDescent="0"/>
  <cols>
    <col min="2" max="2" width="26" bestFit="1" customWidth="1"/>
    <col min="3" max="3" width="15.83203125" bestFit="1" customWidth="1"/>
    <col min="4" max="4" width="14.5" bestFit="1" customWidth="1"/>
    <col min="5" max="5" width="13" bestFit="1" customWidth="1"/>
  </cols>
  <sheetData>
    <row r="3" spans="2:5">
      <c r="B3" s="30"/>
      <c r="C3" s="31" t="s">
        <v>550</v>
      </c>
      <c r="D3" s="31" t="s">
        <v>551</v>
      </c>
      <c r="E3" s="31" t="s">
        <v>552</v>
      </c>
    </row>
    <row r="4" spans="2:5">
      <c r="B4" s="35"/>
      <c r="C4" s="36"/>
      <c r="D4" s="127"/>
      <c r="E4" s="127"/>
    </row>
    <row r="5" spans="2:5">
      <c r="B5" s="30" t="s">
        <v>192</v>
      </c>
      <c r="C5" s="36"/>
      <c r="D5" s="127"/>
      <c r="E5" s="127"/>
    </row>
    <row r="6" spans="2:5">
      <c r="B6" s="30" t="s">
        <v>193</v>
      </c>
      <c r="C6" s="127">
        <f>'Parmegiana Bovina'!B2</f>
        <v>1</v>
      </c>
      <c r="D6" s="127"/>
      <c r="E6" s="127"/>
    </row>
    <row r="7" spans="2:5">
      <c r="B7" s="30" t="s">
        <v>194</v>
      </c>
      <c r="C7" s="127">
        <f>'Parmegiana Frango'!B2</f>
        <v>1</v>
      </c>
      <c r="D7" s="127"/>
      <c r="E7" s="127"/>
    </row>
    <row r="8" spans="2:5">
      <c r="B8" s="30" t="s">
        <v>195</v>
      </c>
      <c r="C8" s="127">
        <f>'Bife Acebolado'!B2</f>
        <v>1</v>
      </c>
      <c r="D8" s="127"/>
      <c r="E8" s="127"/>
    </row>
    <row r="9" spans="2:5">
      <c r="B9" s="30" t="s">
        <v>161</v>
      </c>
      <c r="C9" s="127">
        <f>'Linguiça acebolada'!B2</f>
        <v>1</v>
      </c>
      <c r="D9" s="127"/>
      <c r="E9" s="127"/>
    </row>
    <row r="10" spans="2:5">
      <c r="B10" s="30" t="s">
        <v>196</v>
      </c>
      <c r="C10" s="127">
        <f>'Bife a role'!B2</f>
        <v>1</v>
      </c>
      <c r="D10" s="127"/>
      <c r="E10" s="127"/>
    </row>
    <row r="11" spans="2:5">
      <c r="B11" s="30" t="s">
        <v>134</v>
      </c>
      <c r="C11" s="127">
        <f>Almondegas!B2</f>
        <v>6</v>
      </c>
      <c r="D11" s="127"/>
      <c r="E11" s="127"/>
    </row>
    <row r="12" spans="2:5">
      <c r="B12" s="30" t="s">
        <v>191</v>
      </c>
      <c r="C12" s="127">
        <f>Fricasse!B2</f>
        <v>2</v>
      </c>
      <c r="D12" s="127"/>
      <c r="E12" s="127"/>
    </row>
    <row r="13" spans="2:5">
      <c r="B13" s="30" t="s">
        <v>124</v>
      </c>
      <c r="C13" s="127">
        <f>'Bife a cavalo'!B2</f>
        <v>1</v>
      </c>
      <c r="D13" s="127"/>
      <c r="E13" s="127"/>
    </row>
    <row r="14" spans="2:5">
      <c r="B14" s="30" t="s">
        <v>123</v>
      </c>
      <c r="C14" s="127">
        <f>'Estrogonofre Frango'!B2</f>
        <v>1</v>
      </c>
      <c r="D14" s="127"/>
      <c r="E14" s="127"/>
    </row>
    <row r="15" spans="2:5">
      <c r="B15" s="30" t="s">
        <v>197</v>
      </c>
      <c r="C15" s="127">
        <f>'Filé suíno'!B2</f>
        <v>1</v>
      </c>
      <c r="D15" s="127"/>
      <c r="E15" s="127"/>
    </row>
    <row r="16" spans="2:5">
      <c r="B16" s="30" t="s">
        <v>198</v>
      </c>
      <c r="C16" s="127">
        <f>'Coxa e sobre'!B2</f>
        <v>1</v>
      </c>
      <c r="D16" s="127"/>
      <c r="E16" s="127"/>
    </row>
    <row r="17" spans="2:5">
      <c r="B17" s="30" t="s">
        <v>106</v>
      </c>
      <c r="C17" s="127">
        <f>Estrogonofre!B2</f>
        <v>1</v>
      </c>
      <c r="D17" s="127"/>
      <c r="E17" s="127"/>
    </row>
    <row r="18" spans="2:5">
      <c r="B18" s="30" t="s">
        <v>229</v>
      </c>
      <c r="C18" s="127">
        <f>'Salada verde'!B2</f>
        <v>3</v>
      </c>
      <c r="D18" s="127"/>
      <c r="E18" s="127"/>
    </row>
    <row r="19" spans="2:5">
      <c r="B19" s="30" t="s">
        <v>232</v>
      </c>
      <c r="C19" s="127">
        <f>'Salada campanha'!B2</f>
        <v>3</v>
      </c>
      <c r="D19" s="127"/>
      <c r="E19" s="127"/>
    </row>
    <row r="20" spans="2:5">
      <c r="B20" s="30" t="s">
        <v>192</v>
      </c>
      <c r="C20" s="127">
        <f>'Parmegiana Filé'!B2</f>
        <v>1</v>
      </c>
      <c r="D20" s="127"/>
      <c r="E20" s="127"/>
    </row>
    <row r="21" spans="2:5">
      <c r="B21" s="30" t="s">
        <v>241</v>
      </c>
      <c r="C21" s="127">
        <f>'Filé ao queijo'!B2</f>
        <v>1</v>
      </c>
      <c r="D21" s="127"/>
      <c r="E21" s="127"/>
    </row>
    <row r="22" spans="2:5">
      <c r="B22" s="30" t="s">
        <v>256</v>
      </c>
      <c r="C22" s="127">
        <f>'Filé madeira'!B2</f>
        <v>1</v>
      </c>
      <c r="D22" s="127"/>
      <c r="E22" s="127"/>
    </row>
    <row r="23" spans="2:5">
      <c r="B23" s="30" t="s">
        <v>99</v>
      </c>
      <c r="C23" s="127">
        <f>'Filé tropical'!B2</f>
        <v>1</v>
      </c>
      <c r="D23" s="127"/>
      <c r="E23" s="127"/>
    </row>
    <row r="24" spans="2:5">
      <c r="B24" s="30" t="s">
        <v>239</v>
      </c>
      <c r="C24" s="127">
        <f>Rabada!B2</f>
        <v>8</v>
      </c>
      <c r="D24" s="127"/>
      <c r="E24" s="127"/>
    </row>
    <row r="25" spans="2:5">
      <c r="B25" s="30" t="s">
        <v>278</v>
      </c>
      <c r="C25" s="127">
        <f>Picadinho!B2</f>
        <v>1</v>
      </c>
      <c r="D25" s="127"/>
      <c r="E25" s="127"/>
    </row>
    <row r="26" spans="2:5">
      <c r="B26" s="30" t="s">
        <v>280</v>
      </c>
      <c r="C26" s="127">
        <f>'Picanha grelhada'!B2</f>
        <v>1</v>
      </c>
      <c r="D26" s="127"/>
      <c r="E26" s="127"/>
    </row>
    <row r="27" spans="2:5">
      <c r="B27" s="30" t="s">
        <v>282</v>
      </c>
      <c r="C27" s="127">
        <f>'Picanha alho'!B2</f>
        <v>1</v>
      </c>
      <c r="D27" s="127"/>
      <c r="E27" s="127"/>
    </row>
    <row r="28" spans="2:5">
      <c r="B28" s="30" t="s">
        <v>40</v>
      </c>
      <c r="C28" s="127">
        <f>'Peito de frango'!B2</f>
        <v>1</v>
      </c>
      <c r="D28" s="127"/>
      <c r="E28" s="127"/>
    </row>
    <row r="29" spans="2:5">
      <c r="B29" s="30" t="s">
        <v>284</v>
      </c>
      <c r="C29" s="127">
        <f>'Frango mineiro'!B2</f>
        <v>1</v>
      </c>
      <c r="D29" s="127"/>
      <c r="E29" s="127"/>
    </row>
    <row r="30" spans="2:5">
      <c r="B30" s="30" t="s">
        <v>285</v>
      </c>
      <c r="C30" s="127">
        <f>'Frango ao queijo'!B2</f>
        <v>1</v>
      </c>
      <c r="D30" s="127"/>
      <c r="E30" s="127"/>
    </row>
    <row r="31" spans="2:5">
      <c r="B31" s="30" t="s">
        <v>96</v>
      </c>
      <c r="C31" s="127">
        <f>'Filé de tilapia 1'!B2</f>
        <v>1</v>
      </c>
      <c r="D31" s="127"/>
      <c r="E31" s="127"/>
    </row>
    <row r="32" spans="2:5">
      <c r="B32" s="30" t="s">
        <v>297</v>
      </c>
      <c r="C32" s="127">
        <f>'Filé de tilapia 2'!B2</f>
        <v>1</v>
      </c>
      <c r="D32" s="127"/>
      <c r="E32" s="127"/>
    </row>
    <row r="33" spans="2:5">
      <c r="B33" s="30" t="s">
        <v>298</v>
      </c>
      <c r="C33" s="127">
        <f>'Filé de tilapia 3'!B2</f>
        <v>1</v>
      </c>
      <c r="D33" s="127"/>
      <c r="E33" s="127"/>
    </row>
    <row r="34" spans="2:5">
      <c r="B34" s="30" t="s">
        <v>299</v>
      </c>
      <c r="C34" s="127">
        <f>'Filé de tilapia 4'!B2</f>
        <v>1</v>
      </c>
      <c r="D34" s="127"/>
      <c r="E34" s="127"/>
    </row>
    <row r="35" spans="2:5">
      <c r="B35" s="30" t="s">
        <v>311</v>
      </c>
      <c r="C35" s="127">
        <f>Moqueca!B2</f>
        <v>3</v>
      </c>
      <c r="D35" s="127"/>
      <c r="E35" s="127"/>
    </row>
    <row r="36" spans="2:5">
      <c r="B36" s="30" t="s">
        <v>312</v>
      </c>
      <c r="C36" s="127">
        <f>'Moqueca Capixaba'!B2</f>
        <v>3</v>
      </c>
      <c r="D36" s="127"/>
      <c r="E36" s="127"/>
    </row>
    <row r="37" spans="2:5">
      <c r="B37" s="35" t="s">
        <v>316</v>
      </c>
      <c r="C37" s="127">
        <v>1</v>
      </c>
      <c r="D37" s="127"/>
      <c r="E37" s="127"/>
    </row>
    <row r="38" spans="2:5">
      <c r="B38" s="35" t="s">
        <v>317</v>
      </c>
      <c r="C38" s="127">
        <v>1</v>
      </c>
      <c r="D38" s="127"/>
      <c r="E38" s="127"/>
    </row>
    <row r="39" spans="2:5">
      <c r="B39" s="35" t="s">
        <v>318</v>
      </c>
      <c r="C39" s="127">
        <v>1</v>
      </c>
      <c r="D39" s="127"/>
      <c r="E39" s="127"/>
    </row>
    <row r="40" spans="2:5">
      <c r="B40" s="30" t="s">
        <v>420</v>
      </c>
      <c r="C40" s="127">
        <f>'Sand. Parm. Bovino'!B2</f>
        <v>1</v>
      </c>
      <c r="D40" s="127"/>
      <c r="E40" s="127"/>
    </row>
    <row r="41" spans="2:5">
      <c r="B41" s="30" t="s">
        <v>421</v>
      </c>
      <c r="C41" s="127">
        <f>'Sand. Parm. Frango'!B2</f>
        <v>1</v>
      </c>
      <c r="D41" s="127"/>
      <c r="E41" s="127"/>
    </row>
    <row r="42" spans="2:5">
      <c r="B42" s="35" t="s">
        <v>339</v>
      </c>
      <c r="C42" s="127">
        <f>Suíno!B2</f>
        <v>1</v>
      </c>
      <c r="D42" s="127"/>
      <c r="E42" s="127"/>
    </row>
    <row r="43" spans="2:5">
      <c r="B43" s="35" t="s">
        <v>340</v>
      </c>
      <c r="C43" s="127">
        <f>'Sanduíche de frango'!B2</f>
        <v>1</v>
      </c>
      <c r="D43" s="127"/>
      <c r="E43" s="127"/>
    </row>
    <row r="44" spans="2:5">
      <c r="B44" s="35" t="s">
        <v>341</v>
      </c>
      <c r="C44" s="127">
        <f>'X-Salada'!B2</f>
        <v>1</v>
      </c>
      <c r="D44" s="127"/>
      <c r="E44" s="127"/>
    </row>
    <row r="45" spans="2:5">
      <c r="B45" s="35" t="s">
        <v>342</v>
      </c>
      <c r="C45" s="127">
        <f>Bananeira!B2</f>
        <v>1</v>
      </c>
      <c r="D45" s="127"/>
      <c r="E45" s="127"/>
    </row>
    <row r="46" spans="2:5">
      <c r="B46" s="35" t="s">
        <v>343</v>
      </c>
      <c r="C46" s="127">
        <f>'Romeu e Julieta'!B2</f>
        <v>1</v>
      </c>
      <c r="D46" s="127"/>
      <c r="E46" s="127"/>
    </row>
    <row r="47" spans="2:5">
      <c r="B47" s="35" t="s">
        <v>344</v>
      </c>
      <c r="C47" s="127">
        <f>'X-Tudo'!B2</f>
        <v>1</v>
      </c>
      <c r="D47" s="127"/>
      <c r="E47" s="127"/>
    </row>
    <row r="48" spans="2:5">
      <c r="B48" s="30" t="s">
        <v>433</v>
      </c>
      <c r="C48" s="128">
        <f>'Bolinho de arroz'!B2</f>
        <v>8</v>
      </c>
      <c r="D48" s="127"/>
      <c r="E48" s="127"/>
    </row>
    <row r="49" spans="2:5">
      <c r="B49" s="30" t="s">
        <v>432</v>
      </c>
      <c r="C49" s="128">
        <f>'Bolinho de feijoada'!B2</f>
        <v>4</v>
      </c>
      <c r="D49" s="127"/>
      <c r="E49" s="127"/>
    </row>
    <row r="50" spans="2:5">
      <c r="B50" s="30" t="s">
        <v>431</v>
      </c>
      <c r="C50" s="128"/>
      <c r="D50" s="127"/>
      <c r="E50" s="127"/>
    </row>
    <row r="51" spans="2:5">
      <c r="B51" s="35" t="s">
        <v>430</v>
      </c>
      <c r="C51" s="128">
        <f>'Pastel queijo'!B2</f>
        <v>2</v>
      </c>
      <c r="D51" s="127"/>
      <c r="E51" s="127"/>
    </row>
    <row r="52" spans="2:5">
      <c r="B52" s="30" t="s">
        <v>193</v>
      </c>
      <c r="C52" s="128">
        <f>'Pastel carne'!B2</f>
        <v>2</v>
      </c>
      <c r="D52" s="127"/>
      <c r="E52" s="127"/>
    </row>
    <row r="53" spans="2:5">
      <c r="B53" s="30" t="s">
        <v>429</v>
      </c>
      <c r="C53" s="128">
        <f>'Pastel bananeira'!B2</f>
        <v>2</v>
      </c>
      <c r="D53" s="127"/>
      <c r="E53" s="127"/>
    </row>
    <row r="54" spans="2:5">
      <c r="B54" s="30" t="s">
        <v>428</v>
      </c>
      <c r="C54" s="128">
        <f>'Frango a passarinho'!B2</f>
        <v>1</v>
      </c>
      <c r="D54" s="127"/>
      <c r="E54" s="127"/>
    </row>
    <row r="55" spans="2:5">
      <c r="B55" s="35" t="s">
        <v>427</v>
      </c>
      <c r="C55" s="128">
        <f>'Isca de frango'!B2</f>
        <v>2</v>
      </c>
      <c r="D55" s="127"/>
      <c r="E55" s="127"/>
    </row>
    <row r="56" spans="2:5">
      <c r="B56" s="30" t="s">
        <v>426</v>
      </c>
      <c r="C56" s="128">
        <f>'Tirinhas de filé'!B2</f>
        <v>2</v>
      </c>
      <c r="D56" s="127"/>
      <c r="E56" s="127"/>
    </row>
    <row r="57" spans="2:5">
      <c r="B57" s="30" t="s">
        <v>425</v>
      </c>
      <c r="C57" s="128">
        <f>'Isca de tilapia'!B2</f>
        <v>2</v>
      </c>
      <c r="D57" s="127"/>
      <c r="E57" s="127"/>
    </row>
    <row r="58" spans="2:5">
      <c r="B58" s="35" t="s">
        <v>424</v>
      </c>
      <c r="C58" s="128">
        <f>'Batata rustica'!B2</f>
        <v>8</v>
      </c>
      <c r="D58" s="127"/>
      <c r="E58" s="127"/>
    </row>
    <row r="59" spans="2:5">
      <c r="B59" s="30" t="s">
        <v>41</v>
      </c>
      <c r="C59" s="128">
        <f>'Batata frita'!B2</f>
        <v>18</v>
      </c>
      <c r="D59" s="127"/>
      <c r="E59" s="127"/>
    </row>
    <row r="60" spans="2:5">
      <c r="B60" s="30" t="s">
        <v>423</v>
      </c>
      <c r="C60" s="128">
        <f>'Batata cheddar'!B2</f>
        <v>8</v>
      </c>
      <c r="D60" s="127"/>
      <c r="E60" s="127"/>
    </row>
    <row r="61" spans="2:5">
      <c r="B61" s="35" t="s">
        <v>422</v>
      </c>
      <c r="C61" s="128">
        <f>'Batata bacon'!B2</f>
        <v>8</v>
      </c>
      <c r="D61" s="127"/>
      <c r="E61" s="127"/>
    </row>
    <row r="62" spans="2:5">
      <c r="B62" s="30" t="s">
        <v>472</v>
      </c>
      <c r="C62" s="128">
        <f>'Tirinhas de picanha'!B2</f>
        <v>2</v>
      </c>
      <c r="D62" s="127"/>
      <c r="E62" s="127"/>
    </row>
    <row r="63" spans="2:5">
      <c r="B63" s="30" t="s">
        <v>473</v>
      </c>
      <c r="C63" s="128">
        <f>'Filé suíno petisco'!B2</f>
        <v>1</v>
      </c>
      <c r="D63" s="127"/>
      <c r="E63" s="127"/>
    </row>
    <row r="64" spans="2:5">
      <c r="B64" s="30" t="s">
        <v>73</v>
      </c>
      <c r="C64" s="128">
        <f>'Linguiça petisco'!B2</f>
        <v>1</v>
      </c>
      <c r="D64" s="127"/>
      <c r="E64" s="127"/>
    </row>
    <row r="65" spans="2:5">
      <c r="B65" s="30" t="s">
        <v>474</v>
      </c>
      <c r="C65" s="128">
        <f>Torresmo!B2</f>
        <v>5</v>
      </c>
      <c r="D65" s="127"/>
      <c r="E65" s="127"/>
    </row>
    <row r="66" spans="2:5">
      <c r="B66" s="30" t="s">
        <v>475</v>
      </c>
      <c r="C66" s="128">
        <f>'Mexido da casa'!B2</f>
        <v>1</v>
      </c>
      <c r="D66" s="127"/>
      <c r="E66" s="127"/>
    </row>
    <row r="67" spans="2:5">
      <c r="B67" s="30" t="s">
        <v>476</v>
      </c>
      <c r="C67" s="128">
        <f>'Mexido metido'!B2</f>
        <v>1</v>
      </c>
      <c r="D67" s="127"/>
      <c r="E67" s="127"/>
    </row>
    <row r="68" spans="2:5">
      <c r="B68" s="30" t="s">
        <v>477</v>
      </c>
      <c r="C68" s="128">
        <f>Carreteiro!B2</f>
        <v>1</v>
      </c>
      <c r="D68" s="127"/>
      <c r="E68" s="127"/>
    </row>
    <row r="69" spans="2:5">
      <c r="B69" s="30" t="s">
        <v>226</v>
      </c>
      <c r="C69" s="127">
        <f>Feijoada!B2</f>
        <v>40</v>
      </c>
      <c r="D69" s="127"/>
      <c r="E69" s="127"/>
    </row>
    <row r="70" spans="2:5">
      <c r="B70" s="35"/>
      <c r="C70" s="36"/>
      <c r="D70" s="127"/>
      <c r="E70" s="12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H28"/>
  <sheetViews>
    <sheetView topLeftCell="A6" zoomScale="150" zoomScaleNormal="150" zoomScalePageLayoutView="150" workbookViewId="0">
      <selection activeCell="A19" sqref="A19:A25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475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F17</f>
        <v>6.8288675000000003</v>
      </c>
      <c r="C3" s="139" t="s">
        <v>4</v>
      </c>
      <c r="D3" s="140"/>
      <c r="E3" s="5">
        <f>(B3/B2)+15%</f>
        <v>6.9788675000000007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19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0.57471000000000005</v>
      </c>
      <c r="F5" s="15">
        <f t="shared" ref="F5:F15" si="0">E5*B5</f>
        <v>0.57471000000000005</v>
      </c>
      <c r="H5" t="s">
        <v>7</v>
      </c>
    </row>
    <row r="6" spans="1:8">
      <c r="A6" s="11" t="s">
        <v>35</v>
      </c>
      <c r="B6" s="12">
        <v>0.1</v>
      </c>
      <c r="C6" s="16" t="s">
        <v>11</v>
      </c>
      <c r="D6" s="16" t="s">
        <v>11</v>
      </c>
      <c r="E6" s="14">
        <f>SUMIF(Insumos!$A$1178:$A$1324,A6,Insumos!$D$1178:$D$1324)</f>
        <v>16.3</v>
      </c>
      <c r="F6" s="15">
        <f t="shared" si="0"/>
        <v>1.6300000000000001</v>
      </c>
      <c r="H6" t="s">
        <v>11</v>
      </c>
    </row>
    <row r="7" spans="1:8">
      <c r="A7" s="11" t="s">
        <v>18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0.44</v>
      </c>
      <c r="F7" s="15">
        <f t="shared" si="0"/>
        <v>0.44</v>
      </c>
      <c r="H7" t="s">
        <v>12</v>
      </c>
    </row>
    <row r="8" spans="1:8">
      <c r="A8" s="11" t="s">
        <v>95</v>
      </c>
      <c r="B8" s="12">
        <v>0.5</v>
      </c>
      <c r="C8" s="17" t="s">
        <v>7</v>
      </c>
      <c r="D8" s="17" t="s">
        <v>7</v>
      </c>
      <c r="E8" s="14">
        <f>SUMIF(Insumos!$A$1178:$A$1324,A8,Insumos!$D$1178:$D$1324)</f>
        <v>1.3852149999999999</v>
      </c>
      <c r="F8" s="15">
        <f t="shared" si="0"/>
        <v>0.69260749999999993</v>
      </c>
      <c r="H8" t="s">
        <v>14</v>
      </c>
    </row>
    <row r="9" spans="1:8">
      <c r="A9" s="11" t="s">
        <v>231</v>
      </c>
      <c r="B9" s="12">
        <v>0.05</v>
      </c>
      <c r="C9" s="17" t="s">
        <v>11</v>
      </c>
      <c r="D9" s="17" t="s">
        <v>11</v>
      </c>
      <c r="E9" s="14">
        <f>SUMIF(Insumos!$A$1178:$A$1324,A9,Insumos!$D$1178:$D$1324)</f>
        <v>32</v>
      </c>
      <c r="F9" s="15">
        <f t="shared" si="0"/>
        <v>1.6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 t="s">
        <v>34</v>
      </c>
      <c r="B11" s="12">
        <v>5.0000000000000001E-3</v>
      </c>
      <c r="C11" s="17" t="s">
        <v>11</v>
      </c>
      <c r="D11" s="17" t="s">
        <v>11</v>
      </c>
      <c r="E11" s="14">
        <f>SUMIF(Insumos!$A$1178:$A$1324,A11,Insumos!$D$1178:$D$1324)</f>
        <v>213.75</v>
      </c>
      <c r="F11" s="15">
        <f t="shared" si="0"/>
        <v>1.0687500000000001</v>
      </c>
    </row>
    <row r="12" spans="1:8">
      <c r="A12" s="11" t="s">
        <v>64</v>
      </c>
      <c r="B12" s="12">
        <v>0.04</v>
      </c>
      <c r="C12" s="17" t="s">
        <v>12</v>
      </c>
      <c r="D12" s="17" t="s">
        <v>12</v>
      </c>
      <c r="E12" s="14">
        <f>SUMIF(Insumos!$A$1178:$A$1324,A12,Insumos!$D$1178:$D$1324)</f>
        <v>3.32</v>
      </c>
      <c r="F12" s="15">
        <f t="shared" si="0"/>
        <v>0.1328</v>
      </c>
    </row>
    <row r="13" spans="1:8">
      <c r="A13" s="11" t="s">
        <v>22</v>
      </c>
      <c r="B13" s="12">
        <v>0.05</v>
      </c>
      <c r="C13" s="17" t="s">
        <v>11</v>
      </c>
      <c r="D13" s="17" t="s">
        <v>11</v>
      </c>
      <c r="E13" s="14">
        <f>SUMIF(Insumos!$A$1178:$A$1324,A13,Insumos!$D$1178:$D$1324)</f>
        <v>4.55</v>
      </c>
      <c r="F13" s="15">
        <f t="shared" si="0"/>
        <v>0.22750000000000001</v>
      </c>
    </row>
    <row r="14" spans="1:8">
      <c r="A14" s="11" t="s">
        <v>21</v>
      </c>
      <c r="B14" s="12">
        <v>1</v>
      </c>
      <c r="C14" s="17" t="s">
        <v>7</v>
      </c>
      <c r="D14" s="17" t="s">
        <v>7</v>
      </c>
      <c r="E14" s="14">
        <f>SUMIF(Insumos!$A$1178:$A$1324,A14,Insumos!$D$1178:$D$1324)</f>
        <v>0.13</v>
      </c>
      <c r="F14" s="15">
        <f t="shared" si="0"/>
        <v>0.13</v>
      </c>
    </row>
    <row r="15" spans="1:8">
      <c r="A15" s="11" t="s">
        <v>75</v>
      </c>
      <c r="B15" s="12">
        <v>0.15</v>
      </c>
      <c r="C15" s="17" t="s">
        <v>7</v>
      </c>
      <c r="D15" s="17" t="s">
        <v>7</v>
      </c>
      <c r="E15" s="14">
        <f>SUMIF(Insumos!$A$1178:$A$1324,A15,Insumos!$D$1178:$D$1324)</f>
        <v>2</v>
      </c>
      <c r="F15" s="15">
        <f t="shared" si="0"/>
        <v>0.3</v>
      </c>
    </row>
    <row r="16" spans="1:8">
      <c r="A16" s="11"/>
      <c r="B16" s="12"/>
      <c r="C16" s="17"/>
      <c r="D16" s="17"/>
      <c r="E16" s="14"/>
      <c r="F16" s="15"/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6.8288675000000003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478</v>
      </c>
      <c r="B19" s="21"/>
      <c r="C19" s="21"/>
      <c r="D19" s="21"/>
      <c r="E19" s="21"/>
      <c r="F19" s="22"/>
    </row>
    <row r="20" spans="1:6">
      <c r="A20" s="27" t="s">
        <v>479</v>
      </c>
      <c r="B20" s="23"/>
      <c r="C20" s="23"/>
      <c r="D20" s="23"/>
      <c r="E20" s="23"/>
      <c r="F20" s="24"/>
    </row>
    <row r="21" spans="1:6">
      <c r="A21" s="27" t="s">
        <v>480</v>
      </c>
      <c r="B21" s="23"/>
      <c r="C21" s="23"/>
      <c r="D21" s="23"/>
      <c r="E21" s="23"/>
      <c r="F21" s="24"/>
    </row>
    <row r="22" spans="1:6">
      <c r="A22" s="27" t="s">
        <v>481</v>
      </c>
      <c r="B22" s="23"/>
      <c r="C22" s="23"/>
      <c r="D22" s="23"/>
      <c r="E22" s="23"/>
      <c r="F22" s="24"/>
    </row>
    <row r="23" spans="1:6">
      <c r="A23" s="27" t="s">
        <v>482</v>
      </c>
      <c r="B23" s="23"/>
      <c r="C23" s="23"/>
      <c r="D23" s="23"/>
      <c r="E23" s="23"/>
      <c r="F23" s="24"/>
    </row>
    <row r="24" spans="1:6">
      <c r="A24" s="28" t="s">
        <v>483</v>
      </c>
      <c r="B24" s="23"/>
      <c r="C24" s="23"/>
      <c r="D24" s="23"/>
      <c r="E24" s="23"/>
      <c r="F24" s="24"/>
    </row>
    <row r="25" spans="1:6">
      <c r="A25" s="28" t="s">
        <v>484</v>
      </c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58"/>
      <c r="B27" s="26"/>
      <c r="C27" s="26"/>
      <c r="D27" s="26"/>
      <c r="E27" s="26"/>
      <c r="F27" s="26"/>
    </row>
    <row r="28" spans="1:6">
      <c r="A28" s="59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6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H29"/>
  <sheetViews>
    <sheetView topLeftCell="A7" zoomScale="150" zoomScaleNormal="150" zoomScalePageLayoutView="150" workbookViewId="0">
      <selection activeCell="E15" sqref="E15:F1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476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F18</f>
        <v>8.3645924999999988</v>
      </c>
      <c r="C3" s="139" t="s">
        <v>4</v>
      </c>
      <c r="D3" s="140"/>
      <c r="E3" s="5">
        <f>(B3/B2)+15%</f>
        <v>8.5145924999999991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19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0.57471000000000005</v>
      </c>
      <c r="F5" s="15">
        <f t="shared" ref="F5:F15" si="0">E5*B5</f>
        <v>0.57471000000000005</v>
      </c>
      <c r="H5" t="s">
        <v>7</v>
      </c>
    </row>
    <row r="6" spans="1:8">
      <c r="A6" s="11" t="s">
        <v>35</v>
      </c>
      <c r="B6" s="12">
        <v>0.05</v>
      </c>
      <c r="C6" s="16" t="s">
        <v>11</v>
      </c>
      <c r="D6" s="16" t="s">
        <v>11</v>
      </c>
      <c r="E6" s="14">
        <f>SUMIF(Insumos!$A$1178:$A$1324,A6,Insumos!$D$1178:$D$1324)</f>
        <v>16.3</v>
      </c>
      <c r="F6" s="15">
        <f t="shared" si="0"/>
        <v>0.81500000000000006</v>
      </c>
      <c r="H6" t="s">
        <v>11</v>
      </c>
    </row>
    <row r="7" spans="1:8">
      <c r="A7" s="11" t="s">
        <v>18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0.44</v>
      </c>
      <c r="F7" s="15">
        <f t="shared" si="0"/>
        <v>0.44</v>
      </c>
      <c r="H7" t="s">
        <v>12</v>
      </c>
    </row>
    <row r="8" spans="1:8">
      <c r="A8" s="11" t="s">
        <v>95</v>
      </c>
      <c r="B8" s="12">
        <v>0.5</v>
      </c>
      <c r="C8" s="17" t="s">
        <v>7</v>
      </c>
      <c r="D8" s="17" t="s">
        <v>7</v>
      </c>
      <c r="E8" s="14">
        <f>SUMIF(Insumos!$A$1178:$A$1324,A8,Insumos!$D$1178:$D$1324)</f>
        <v>1.3852149999999999</v>
      </c>
      <c r="F8" s="15">
        <f t="shared" si="0"/>
        <v>0.69260749999999993</v>
      </c>
      <c r="H8" t="s">
        <v>14</v>
      </c>
    </row>
    <row r="9" spans="1:8">
      <c r="A9" s="11" t="s">
        <v>231</v>
      </c>
      <c r="B9" s="12">
        <v>0.05</v>
      </c>
      <c r="C9" s="17" t="s">
        <v>11</v>
      </c>
      <c r="D9" s="17" t="s">
        <v>11</v>
      </c>
      <c r="E9" s="14">
        <f>SUMIF(Insumos!$A$1178:$A$1324,A9,Insumos!$D$1178:$D$1324)</f>
        <v>32</v>
      </c>
      <c r="F9" s="15">
        <f t="shared" si="0"/>
        <v>1.6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 t="s">
        <v>34</v>
      </c>
      <c r="B11" s="12">
        <v>5.0000000000000001E-3</v>
      </c>
      <c r="C11" s="17" t="s">
        <v>11</v>
      </c>
      <c r="D11" s="17" t="s">
        <v>11</v>
      </c>
      <c r="E11" s="14">
        <f>SUMIF(Insumos!$A$1178:$A$1324,A11,Insumos!$D$1178:$D$1324)</f>
        <v>213.75</v>
      </c>
      <c r="F11" s="15">
        <f t="shared" si="0"/>
        <v>1.0687500000000001</v>
      </c>
    </row>
    <row r="12" spans="1:8">
      <c r="A12" s="11" t="s">
        <v>90</v>
      </c>
      <c r="B12" s="12">
        <v>0.08</v>
      </c>
      <c r="C12" s="17" t="s">
        <v>11</v>
      </c>
      <c r="D12" s="17" t="s">
        <v>11</v>
      </c>
      <c r="E12" s="14">
        <f>SUMIF(Insumos!$A$1178:$A$1324,A12,Insumos!$D$1178:$D$1324)</f>
        <v>2</v>
      </c>
      <c r="F12" s="15">
        <f t="shared" si="0"/>
        <v>0.16</v>
      </c>
    </row>
    <row r="13" spans="1:8">
      <c r="A13" s="11" t="s">
        <v>294</v>
      </c>
      <c r="B13" s="12">
        <v>0.05</v>
      </c>
      <c r="C13" s="17" t="s">
        <v>11</v>
      </c>
      <c r="D13" s="17" t="s">
        <v>11</v>
      </c>
      <c r="E13" s="14">
        <f>SUMIF(Insumos!$A$1178:$A$1324,A13,Insumos!$D$1178:$D$1324)</f>
        <v>17.2</v>
      </c>
      <c r="F13" s="15">
        <f t="shared" si="0"/>
        <v>0.86</v>
      </c>
    </row>
    <row r="14" spans="1:8">
      <c r="A14" s="11" t="s">
        <v>40</v>
      </c>
      <c r="B14" s="12">
        <v>0.05</v>
      </c>
      <c r="C14" s="17" t="s">
        <v>11</v>
      </c>
      <c r="D14" s="17" t="s">
        <v>11</v>
      </c>
      <c r="E14" s="14">
        <f>SUMIF(Insumos!$A$1178:$A$1324,A14,Insumos!$D$1178:$D$1324)</f>
        <v>12.99</v>
      </c>
      <c r="F14" s="15">
        <f t="shared" si="0"/>
        <v>0.64950000000000008</v>
      </c>
    </row>
    <row r="15" spans="1:8">
      <c r="A15" s="11" t="s">
        <v>206</v>
      </c>
      <c r="B15" s="12">
        <v>0.5</v>
      </c>
      <c r="C15" s="17" t="s">
        <v>7</v>
      </c>
      <c r="D15" s="17" t="s">
        <v>7</v>
      </c>
      <c r="E15" s="14">
        <f>SUMIF(Insumos!$A$1178:$A$1324,A15,Insumos!$D$1178:$D$1324)</f>
        <v>1.59</v>
      </c>
      <c r="F15" s="15">
        <f t="shared" si="0"/>
        <v>0.79500000000000004</v>
      </c>
    </row>
    <row r="16" spans="1:8">
      <c r="A16" s="11" t="s">
        <v>64</v>
      </c>
      <c r="B16" s="12">
        <v>0.04</v>
      </c>
      <c r="C16" s="17" t="s">
        <v>12</v>
      </c>
      <c r="D16" s="17" t="s">
        <v>12</v>
      </c>
      <c r="E16" s="14">
        <f>SUMIF(Insumos!$A$1178:$A$1324,A16,Insumos!$D$1178:$D$1324)</f>
        <v>3.32</v>
      </c>
      <c r="F16" s="15">
        <f t="shared" ref="F16" si="1">E16*B16</f>
        <v>0.1328</v>
      </c>
    </row>
    <row r="17" spans="1:6">
      <c r="A17" s="11" t="s">
        <v>407</v>
      </c>
      <c r="B17" s="12">
        <v>0.5</v>
      </c>
      <c r="C17" s="17" t="s">
        <v>7</v>
      </c>
      <c r="D17" s="17" t="s">
        <v>7</v>
      </c>
      <c r="E17" s="14">
        <f>SUMIF(Insumos!$A$1178:$A$1324,A17,Insumos!$D$1178:$D$1324)</f>
        <v>1.08745</v>
      </c>
      <c r="F17" s="15">
        <f t="shared" ref="F17" si="2">E17*B17</f>
        <v>0.54372500000000001</v>
      </c>
    </row>
    <row r="18" spans="1:6" ht="16" thickBot="1">
      <c r="A18" s="141"/>
      <c r="B18" s="141"/>
      <c r="C18" s="141"/>
      <c r="D18" s="142"/>
      <c r="E18" s="18" t="s">
        <v>15</v>
      </c>
      <c r="F18" s="19">
        <f>SUM(F5:F17)</f>
        <v>8.3645924999999988</v>
      </c>
    </row>
    <row r="19" spans="1:6" ht="16" thickBot="1">
      <c r="A19" s="131" t="s">
        <v>16</v>
      </c>
      <c r="B19" s="132"/>
      <c r="C19" s="132"/>
      <c r="D19" s="132"/>
      <c r="E19" s="132"/>
      <c r="F19" s="133"/>
    </row>
    <row r="20" spans="1:6">
      <c r="A20" s="27" t="s">
        <v>478</v>
      </c>
      <c r="B20" s="21"/>
      <c r="C20" s="21"/>
      <c r="D20" s="21"/>
      <c r="E20" s="21"/>
      <c r="F20" s="22"/>
    </row>
    <row r="21" spans="1:6">
      <c r="A21" s="27" t="s">
        <v>479</v>
      </c>
      <c r="B21" s="23"/>
      <c r="C21" s="23"/>
      <c r="D21" s="23"/>
      <c r="E21" s="23"/>
      <c r="F21" s="24"/>
    </row>
    <row r="22" spans="1:6">
      <c r="A22" s="27" t="s">
        <v>486</v>
      </c>
      <c r="B22" s="23"/>
      <c r="C22" s="23"/>
      <c r="D22" s="23"/>
      <c r="E22" s="23"/>
      <c r="F22" s="24"/>
    </row>
    <row r="23" spans="1:6">
      <c r="A23" s="27" t="s">
        <v>485</v>
      </c>
      <c r="B23" s="23"/>
      <c r="C23" s="23"/>
      <c r="D23" s="23"/>
      <c r="E23" s="23"/>
      <c r="F23" s="24"/>
    </row>
    <row r="24" spans="1:6">
      <c r="A24" s="27" t="s">
        <v>482</v>
      </c>
      <c r="B24" s="23"/>
      <c r="C24" s="23"/>
      <c r="D24" s="23"/>
      <c r="E24" s="23"/>
      <c r="F24" s="24"/>
    </row>
    <row r="25" spans="1:6">
      <c r="A25" s="28" t="s">
        <v>483</v>
      </c>
      <c r="B25" s="23"/>
      <c r="C25" s="23"/>
      <c r="D25" s="23"/>
      <c r="E25" s="23"/>
      <c r="F25" s="24"/>
    </row>
    <row r="26" spans="1:6">
      <c r="A26" s="28" t="s">
        <v>484</v>
      </c>
      <c r="B26" s="23"/>
      <c r="C26" s="23"/>
      <c r="D26" s="23"/>
      <c r="E26" s="23"/>
      <c r="F26" s="24"/>
    </row>
    <row r="27" spans="1:6">
      <c r="A27" s="58"/>
      <c r="B27" s="23"/>
      <c r="C27" s="23"/>
      <c r="D27" s="23"/>
      <c r="E27" s="23"/>
      <c r="F27" s="24"/>
    </row>
    <row r="28" spans="1:6">
      <c r="A28" s="58"/>
      <c r="B28" s="26"/>
      <c r="C28" s="26"/>
      <c r="D28" s="26"/>
      <c r="E28" s="26"/>
      <c r="F28" s="26"/>
    </row>
    <row r="29" spans="1:6">
      <c r="A29" s="59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5:D6 C9:D17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H28"/>
  <sheetViews>
    <sheetView tabSelected="1" zoomScale="150" zoomScaleNormal="150" zoomScalePageLayoutView="150" workbookViewId="0">
      <selection sqref="A1:F2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554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2</v>
      </c>
      <c r="C2" s="138"/>
      <c r="D2" s="138"/>
      <c r="E2" s="138"/>
      <c r="F2" s="136"/>
    </row>
    <row r="3" spans="1:8" ht="47" customHeight="1" thickBot="1">
      <c r="A3" s="2" t="s">
        <v>3</v>
      </c>
      <c r="B3" s="4">
        <f>F17</f>
        <v>3.5102600000000006</v>
      </c>
      <c r="C3" s="139" t="s">
        <v>4</v>
      </c>
      <c r="D3" s="140"/>
      <c r="E3" s="5">
        <f>(B3/B2)+15%</f>
        <v>1.9051300000000002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19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0.57471000000000005</v>
      </c>
      <c r="F5" s="15">
        <f t="shared" ref="F5:F16" si="0">E5*B5</f>
        <v>0.57471000000000005</v>
      </c>
      <c r="H5" t="s">
        <v>7</v>
      </c>
    </row>
    <row r="6" spans="1:8">
      <c r="A6" s="11" t="s">
        <v>22</v>
      </c>
      <c r="B6" s="12">
        <v>0.01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 t="shared" si="0"/>
        <v>4.5499999999999999E-2</v>
      </c>
      <c r="H6" t="s">
        <v>11</v>
      </c>
    </row>
    <row r="7" spans="1:8">
      <c r="A7" s="11" t="s">
        <v>21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0.13</v>
      </c>
      <c r="H7" t="s">
        <v>12</v>
      </c>
    </row>
    <row r="8" spans="1:8">
      <c r="A8" s="11" t="s">
        <v>72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32</v>
      </c>
      <c r="F8" s="15">
        <f t="shared" si="0"/>
        <v>0.32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75</v>
      </c>
      <c r="B10" s="12">
        <v>0.1</v>
      </c>
      <c r="C10" s="17" t="s">
        <v>14</v>
      </c>
      <c r="D10" s="17" t="s">
        <v>14</v>
      </c>
      <c r="E10" s="14">
        <f>SUMIF(Insumos!$A$1178:$A$1324,A10,Insumos!$D$1178:$D$1324)</f>
        <v>2</v>
      </c>
      <c r="F10" s="15">
        <f t="shared" si="0"/>
        <v>0.2</v>
      </c>
      <c r="H10" t="s">
        <v>14</v>
      </c>
    </row>
    <row r="11" spans="1:8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</row>
    <row r="12" spans="1:8">
      <c r="A12" s="11" t="s">
        <v>64</v>
      </c>
      <c r="B12" s="12">
        <v>0.04</v>
      </c>
      <c r="C12" s="17" t="s">
        <v>12</v>
      </c>
      <c r="D12" s="17" t="s">
        <v>12</v>
      </c>
      <c r="E12" s="14">
        <f>SUMIF(Insumos!$A$1178:$A$1324,A12,Insumos!$D$1178:$D$1324)</f>
        <v>3.32</v>
      </c>
      <c r="F12" s="15">
        <f t="shared" si="0"/>
        <v>0.1328</v>
      </c>
    </row>
    <row r="13" spans="1:8">
      <c r="A13" s="11" t="s">
        <v>18</v>
      </c>
      <c r="B13" s="12">
        <v>1</v>
      </c>
      <c r="C13" s="17" t="s">
        <v>7</v>
      </c>
      <c r="D13" s="17" t="s">
        <v>7</v>
      </c>
      <c r="E13" s="14">
        <f>SUMIF(Insumos!$A$1178:$A$1324,A13,Insumos!$D$1178:$D$1324)</f>
        <v>0.44</v>
      </c>
      <c r="F13" s="15">
        <f t="shared" si="0"/>
        <v>0.44</v>
      </c>
    </row>
    <row r="14" spans="1:8">
      <c r="A14" s="11" t="s">
        <v>100</v>
      </c>
      <c r="B14" s="12">
        <v>0.02</v>
      </c>
      <c r="C14" s="17" t="s">
        <v>11</v>
      </c>
      <c r="D14" s="17" t="s">
        <v>11</v>
      </c>
      <c r="E14" s="14">
        <f>SUMIF(Insumos!$A$1178:$A$1324,A14,Insumos!$D$1178:$D$1324)</f>
        <v>28.3</v>
      </c>
      <c r="F14" s="15">
        <f t="shared" si="0"/>
        <v>0.56600000000000006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3.5102600000000006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478</v>
      </c>
      <c r="B19" s="21"/>
      <c r="C19" s="21"/>
      <c r="D19" s="21"/>
      <c r="E19" s="21"/>
      <c r="F19" s="22"/>
    </row>
    <row r="20" spans="1:6">
      <c r="A20" s="27" t="s">
        <v>479</v>
      </c>
      <c r="B20" s="23"/>
      <c r="C20" s="23"/>
      <c r="D20" s="23"/>
      <c r="E20" s="23"/>
      <c r="F20" s="24"/>
    </row>
    <row r="21" spans="1:6">
      <c r="A21" s="27" t="s">
        <v>555</v>
      </c>
      <c r="B21" s="23"/>
      <c r="C21" s="23"/>
      <c r="D21" s="23"/>
      <c r="E21" s="23"/>
      <c r="F21" s="24"/>
    </row>
    <row r="22" spans="1:6">
      <c r="A22" s="27" t="s">
        <v>556</v>
      </c>
      <c r="B22" s="23"/>
      <c r="C22" s="23"/>
      <c r="D22" s="23"/>
      <c r="E22" s="23"/>
      <c r="F22" s="24"/>
    </row>
    <row r="23" spans="1:6">
      <c r="A23" s="27" t="s">
        <v>482</v>
      </c>
      <c r="B23" s="23"/>
      <c r="C23" s="23"/>
      <c r="D23" s="23"/>
      <c r="E23" s="23"/>
      <c r="F23" s="24"/>
    </row>
    <row r="24" spans="1:6">
      <c r="A24" s="28" t="s">
        <v>483</v>
      </c>
      <c r="B24" s="23"/>
      <c r="C24" s="23"/>
      <c r="D24" s="23"/>
      <c r="E24" s="23"/>
      <c r="F24" s="24"/>
    </row>
    <row r="25" spans="1:6">
      <c r="A25" s="28" t="s">
        <v>557</v>
      </c>
      <c r="B25" s="23"/>
      <c r="C25" s="23"/>
      <c r="D25" s="23"/>
      <c r="E25" s="23"/>
      <c r="F25" s="24"/>
    </row>
    <row r="26" spans="1:6">
      <c r="A26" s="58"/>
      <c r="B26" s="23"/>
      <c r="C26" s="23"/>
      <c r="D26" s="23"/>
      <c r="E26" s="23"/>
      <c r="F26" s="24"/>
    </row>
    <row r="27" spans="1:6">
      <c r="A27" s="58"/>
      <c r="B27" s="26"/>
      <c r="C27" s="26"/>
      <c r="D27" s="26"/>
      <c r="E27" s="26"/>
      <c r="F27" s="26"/>
    </row>
    <row r="28" spans="1:6">
      <c r="A28" s="59"/>
    </row>
  </sheetData>
  <mergeCells count="6">
    <mergeCell ref="B1:E1"/>
    <mergeCell ref="F1:F3"/>
    <mergeCell ref="C2:E2"/>
    <mergeCell ref="C3:D3"/>
    <mergeCell ref="A17:D17"/>
    <mergeCell ref="A18:F18"/>
  </mergeCells>
  <phoneticPr fontId="22" type="noConversion"/>
  <dataValidations count="2">
    <dataValidation type="list" allowBlank="1" showInputMessage="1" showErrorMessage="1" sqref="C9:D16 C5:D6">
      <formula1>$H$5:$H$10</formula1>
    </dataValidation>
    <dataValidation type="list" allowBlank="1" showInputMessage="1" showErrorMessage="1" sqref="C7:D8">
      <formula1>$H$5:$H$8</formula1>
    </dataValidation>
  </dataValidations>
  <pageMargins left="0.75000000000000011" right="0.75000000000000011" top="1" bottom="1" header="0.5" footer="0.5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H28"/>
  <sheetViews>
    <sheetView topLeftCell="A10" zoomScale="150" zoomScaleNormal="150" zoomScalePageLayoutView="150" workbookViewId="0">
      <selection activeCell="A23" sqref="A23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477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F17</f>
        <v>4.1534599999999999</v>
      </c>
      <c r="C3" s="139" t="s">
        <v>4</v>
      </c>
      <c r="D3" s="140"/>
      <c r="E3" s="5">
        <f>(B3/B2)+15%</f>
        <v>4.3034600000000003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19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0.57471000000000005</v>
      </c>
      <c r="F5" s="15">
        <f t="shared" ref="F5:F16" si="0">E5*B5</f>
        <v>0.57471000000000005</v>
      </c>
      <c r="H5" t="s">
        <v>7</v>
      </c>
    </row>
    <row r="6" spans="1:8">
      <c r="A6" s="11" t="s">
        <v>22</v>
      </c>
      <c r="B6" s="12">
        <v>0.05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 t="shared" si="0"/>
        <v>0.22750000000000001</v>
      </c>
      <c r="H6" t="s">
        <v>11</v>
      </c>
    </row>
    <row r="7" spans="1:8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H7" t="s">
        <v>12</v>
      </c>
    </row>
    <row r="8" spans="1:8">
      <c r="A8" s="11" t="s">
        <v>78</v>
      </c>
      <c r="B8" s="12">
        <v>0.1</v>
      </c>
      <c r="C8" s="17" t="s">
        <v>11</v>
      </c>
      <c r="D8" s="17" t="s">
        <v>11</v>
      </c>
      <c r="E8" s="14">
        <f>SUMIF(Insumos!$A$1178:$A$1324,A8,Insumos!$D$1178:$D$1324)</f>
        <v>16.899999999999999</v>
      </c>
      <c r="F8" s="15">
        <f t="shared" si="0"/>
        <v>1.69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75</v>
      </c>
      <c r="B10" s="12">
        <v>0.15</v>
      </c>
      <c r="C10" s="17" t="s">
        <v>14</v>
      </c>
      <c r="D10" s="17" t="s">
        <v>14</v>
      </c>
      <c r="E10" s="14">
        <f>SUMIF(Insumos!$A$1178:$A$1324,A10,Insumos!$D$1178:$D$1324)</f>
        <v>2</v>
      </c>
      <c r="F10" s="15">
        <f t="shared" si="0"/>
        <v>0.3</v>
      </c>
      <c r="H10" t="s">
        <v>14</v>
      </c>
    </row>
    <row r="11" spans="1:8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</row>
    <row r="12" spans="1:8">
      <c r="A12" s="11" t="s">
        <v>64</v>
      </c>
      <c r="B12" s="12"/>
      <c r="C12" s="17"/>
      <c r="D12" s="17"/>
      <c r="E12" s="14">
        <f>SUMIF(Insumos!$A$1178:$A$1324,A12,Insumos!$D$1178:$D$1324)</f>
        <v>3.32</v>
      </c>
      <c r="F12" s="15">
        <f t="shared" si="0"/>
        <v>0</v>
      </c>
    </row>
    <row r="13" spans="1:8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</row>
    <row r="14" spans="1:8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4.1534599999999999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478</v>
      </c>
      <c r="B19" s="21"/>
      <c r="C19" s="21"/>
      <c r="D19" s="21"/>
      <c r="E19" s="21"/>
      <c r="F19" s="22"/>
    </row>
    <row r="20" spans="1:6">
      <c r="A20" s="27" t="s">
        <v>479</v>
      </c>
      <c r="B20" s="23"/>
      <c r="C20" s="23"/>
      <c r="D20" s="23"/>
      <c r="E20" s="23"/>
      <c r="F20" s="24"/>
    </row>
    <row r="21" spans="1:6">
      <c r="A21" s="27" t="s">
        <v>487</v>
      </c>
      <c r="B21" s="23"/>
      <c r="C21" s="23"/>
      <c r="D21" s="23"/>
      <c r="E21" s="23"/>
      <c r="F21" s="24"/>
    </row>
    <row r="22" spans="1:6">
      <c r="A22" s="27" t="s">
        <v>482</v>
      </c>
      <c r="B22" s="23"/>
      <c r="C22" s="23"/>
      <c r="D22" s="23"/>
      <c r="E22" s="23"/>
      <c r="F22" s="24"/>
    </row>
    <row r="23" spans="1:6">
      <c r="A23" s="28" t="s">
        <v>483</v>
      </c>
      <c r="B23" s="23"/>
      <c r="C23" s="23"/>
      <c r="D23" s="23"/>
      <c r="E23" s="23"/>
      <c r="F23" s="24"/>
    </row>
    <row r="24" spans="1:6">
      <c r="A24" s="28" t="s">
        <v>484</v>
      </c>
      <c r="B24" s="23"/>
      <c r="C24" s="23"/>
      <c r="D24" s="23"/>
      <c r="E24" s="23"/>
      <c r="F24" s="24"/>
    </row>
    <row r="25" spans="1:6">
      <c r="A25" s="28"/>
      <c r="B25" s="23"/>
      <c r="C25" s="23"/>
      <c r="D25" s="23"/>
      <c r="E25" s="23"/>
      <c r="F25" s="24"/>
    </row>
    <row r="26" spans="1:6">
      <c r="A26" s="58"/>
      <c r="B26" s="23"/>
      <c r="C26" s="23"/>
      <c r="D26" s="23"/>
      <c r="E26" s="23"/>
      <c r="F26" s="24"/>
    </row>
    <row r="27" spans="1:6">
      <c r="A27" s="58"/>
      <c r="B27" s="26"/>
      <c r="C27" s="26"/>
      <c r="D27" s="26"/>
      <c r="E27" s="26"/>
      <c r="F27" s="26"/>
    </row>
    <row r="28" spans="1:6">
      <c r="A28" s="59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9:D16 C5:D6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H28"/>
  <sheetViews>
    <sheetView topLeftCell="A10" zoomScale="150" zoomScaleNormal="150" zoomScalePageLayoutView="150" workbookViewId="0">
      <selection activeCell="F1" sqref="F1:F3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474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5</v>
      </c>
      <c r="C2" s="138"/>
      <c r="D2" s="138"/>
      <c r="E2" s="138"/>
      <c r="F2" s="136"/>
    </row>
    <row r="3" spans="1:8" ht="65" customHeight="1" thickBot="1">
      <c r="A3" s="2" t="s">
        <v>3</v>
      </c>
      <c r="B3" s="4">
        <f>F17</f>
        <v>32.868374999999993</v>
      </c>
      <c r="C3" s="139" t="s">
        <v>4</v>
      </c>
      <c r="D3" s="140"/>
      <c r="E3" s="5">
        <f>(B3/B2)+15%</f>
        <v>6.7236749999999992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294</v>
      </c>
      <c r="B5" s="12">
        <v>1</v>
      </c>
      <c r="C5" s="13" t="s">
        <v>11</v>
      </c>
      <c r="D5" s="13" t="s">
        <v>11</v>
      </c>
      <c r="E5" s="14">
        <f>SUMIF(Insumos!$A$1178:$A$1324,A5,Insumos!$D$1178:$D$1324)</f>
        <v>17.2</v>
      </c>
      <c r="F5" s="15">
        <f t="shared" ref="F5:F15" si="0">E5*B5</f>
        <v>17.2</v>
      </c>
      <c r="G5" s="27"/>
      <c r="H5" t="s">
        <v>7</v>
      </c>
    </row>
    <row r="6" spans="1:8">
      <c r="A6" s="11" t="s">
        <v>203</v>
      </c>
      <c r="B6" s="12">
        <v>5</v>
      </c>
      <c r="C6" s="16" t="s">
        <v>7</v>
      </c>
      <c r="D6" s="16" t="s">
        <v>7</v>
      </c>
      <c r="E6" s="14">
        <f>SUMIF(Insumos!$A$1178:$A$1324,A6,Insumos!$D$1178:$D$1324)</f>
        <v>2.9818750000000001</v>
      </c>
      <c r="F6" s="15">
        <f t="shared" si="0"/>
        <v>14.909375000000001</v>
      </c>
      <c r="G6" s="27"/>
      <c r="H6" t="s">
        <v>11</v>
      </c>
    </row>
    <row r="7" spans="1:8">
      <c r="A7" s="11" t="s">
        <v>31</v>
      </c>
      <c r="B7" s="12">
        <v>0.1</v>
      </c>
      <c r="C7" s="17" t="s">
        <v>11</v>
      </c>
      <c r="D7" s="17" t="s">
        <v>11</v>
      </c>
      <c r="E7" s="14">
        <f>SUMIF(Insumos!$A$1178:$A$1324,A7,Insumos!$D$1178:$D$1324)</f>
        <v>2.39</v>
      </c>
      <c r="F7" s="15">
        <f t="shared" si="0"/>
        <v>0.23900000000000002</v>
      </c>
      <c r="G7" s="27"/>
      <c r="H7" t="s">
        <v>12</v>
      </c>
    </row>
    <row r="8" spans="1:8">
      <c r="A8" s="11" t="s">
        <v>22</v>
      </c>
      <c r="B8" s="12">
        <v>0.1</v>
      </c>
      <c r="C8" s="17" t="s">
        <v>11</v>
      </c>
      <c r="D8" s="17" t="s">
        <v>11</v>
      </c>
      <c r="E8" s="14">
        <f>SUMIF(Insumos!$A$1178:$A$1324,A8,Insumos!$D$1178:$D$1324)</f>
        <v>4.55</v>
      </c>
      <c r="F8" s="15">
        <f t="shared" si="0"/>
        <v>0.45500000000000002</v>
      </c>
      <c r="G8" s="27"/>
      <c r="H8" t="s">
        <v>14</v>
      </c>
    </row>
    <row r="9" spans="1:8">
      <c r="A9" s="11" t="s">
        <v>13</v>
      </c>
      <c r="B9" s="12">
        <v>0.02</v>
      </c>
      <c r="C9" s="17" t="s">
        <v>11</v>
      </c>
      <c r="D9" s="17" t="s">
        <v>11</v>
      </c>
      <c r="E9" s="14">
        <f>SUMIF(Insumos!$A$1178:$A$1324,A9,Insumos!$D$1178:$D$1324)</f>
        <v>3.25</v>
      </c>
      <c r="F9" s="15">
        <f t="shared" si="0"/>
        <v>6.5000000000000002E-2</v>
      </c>
      <c r="G9" s="27"/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G10" s="27"/>
      <c r="H10" t="s">
        <v>14</v>
      </c>
    </row>
    <row r="11" spans="1:8">
      <c r="A11" s="11"/>
      <c r="B11" s="12"/>
      <c r="C11" s="17"/>
      <c r="D11" s="17"/>
      <c r="E11" s="14">
        <f>SUMIF(Insumos!$A$1178:$A$1324,A11,Insumos!$D$1178:$D$1324)</f>
        <v>0</v>
      </c>
      <c r="F11" s="15">
        <f t="shared" si="0"/>
        <v>0</v>
      </c>
      <c r="G11" s="27"/>
    </row>
    <row r="12" spans="1:8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  <c r="G12" s="27"/>
    </row>
    <row r="13" spans="1:8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</row>
    <row r="14" spans="1:8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/>
      <c r="F16" s="15"/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32.868374999999993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488</v>
      </c>
      <c r="B19" s="21"/>
      <c r="C19" s="21"/>
      <c r="D19" s="21"/>
      <c r="E19" s="21"/>
      <c r="F19" s="22"/>
    </row>
    <row r="20" spans="1:6">
      <c r="A20" s="27" t="s">
        <v>489</v>
      </c>
      <c r="B20" s="23"/>
      <c r="C20" s="23"/>
      <c r="D20" s="23"/>
      <c r="E20" s="23"/>
      <c r="F20" s="24"/>
    </row>
    <row r="21" spans="1:6">
      <c r="A21" s="27" t="s">
        <v>490</v>
      </c>
      <c r="B21" s="23"/>
      <c r="C21" s="23"/>
      <c r="D21" s="23"/>
      <c r="E21" s="23"/>
      <c r="F21" s="24"/>
    </row>
    <row r="22" spans="1:6">
      <c r="A22" s="27" t="s">
        <v>491</v>
      </c>
      <c r="B22" s="23"/>
      <c r="C22" s="23"/>
      <c r="D22" s="23"/>
      <c r="E22" s="23"/>
      <c r="F22" s="24"/>
    </row>
    <row r="23" spans="1:6">
      <c r="A23" s="27" t="s">
        <v>492</v>
      </c>
      <c r="B23" s="23"/>
      <c r="C23" s="23"/>
      <c r="D23" s="23"/>
      <c r="E23" s="23"/>
      <c r="F23" s="24"/>
    </row>
    <row r="24" spans="1:6">
      <c r="A24" s="28"/>
      <c r="B24" s="23"/>
      <c r="C24" s="23"/>
      <c r="D24" s="23"/>
      <c r="E24" s="23"/>
      <c r="F24" s="24"/>
    </row>
    <row r="25" spans="1:6">
      <c r="A25" s="116"/>
      <c r="B25" s="23"/>
      <c r="C25" s="23"/>
      <c r="D25" s="23"/>
      <c r="E25" s="23"/>
      <c r="F25" s="24"/>
    </row>
    <row r="26" spans="1:6">
      <c r="A26" s="116"/>
      <c r="B26" s="23"/>
      <c r="C26" s="23"/>
      <c r="D26" s="23"/>
      <c r="E26" s="23"/>
      <c r="F26" s="24"/>
    </row>
    <row r="27" spans="1:6">
      <c r="A27" s="116"/>
      <c r="B27" s="26"/>
      <c r="C27" s="26"/>
      <c r="D27" s="26"/>
      <c r="E27" s="26"/>
      <c r="F27" s="26"/>
    </row>
    <row r="28" spans="1:6">
      <c r="A28" s="118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5:D6 C9:D16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H28"/>
  <sheetViews>
    <sheetView topLeftCell="A6" zoomScale="150" zoomScaleNormal="150" zoomScalePageLayoutView="150" workbookViewId="0">
      <selection activeCell="A26" sqref="A2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433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8</v>
      </c>
      <c r="C2" s="138"/>
      <c r="D2" s="138"/>
      <c r="E2" s="138"/>
      <c r="F2" s="136"/>
    </row>
    <row r="3" spans="1:8" ht="29" customHeight="1" thickBot="1">
      <c r="A3" s="2" t="s">
        <v>3</v>
      </c>
      <c r="B3" s="4">
        <f>F17</f>
        <v>10.638919999999999</v>
      </c>
      <c r="C3" s="139" t="s">
        <v>4</v>
      </c>
      <c r="D3" s="140"/>
      <c r="E3" s="5">
        <f>(B3/B2)+15%</f>
        <v>1.4798649999999998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19</v>
      </c>
      <c r="B5" s="12">
        <v>2</v>
      </c>
      <c r="C5" s="13" t="s">
        <v>7</v>
      </c>
      <c r="D5" s="13" t="s">
        <v>7</v>
      </c>
      <c r="E5" s="14">
        <f>SUMIF(Insumos!$A$1178:$A$1324,A5,Insumos!$D$1178:$D$1324)</f>
        <v>0.57471000000000005</v>
      </c>
      <c r="F5" s="15">
        <f t="shared" ref="F5:F15" si="0">E5*B5</f>
        <v>1.1494200000000001</v>
      </c>
      <c r="G5" s="27"/>
      <c r="H5" t="s">
        <v>7</v>
      </c>
    </row>
    <row r="6" spans="1:8">
      <c r="A6" s="11" t="s">
        <v>39</v>
      </c>
      <c r="B6" s="12">
        <v>0.1</v>
      </c>
      <c r="C6" s="16" t="s">
        <v>11</v>
      </c>
      <c r="D6" s="16" t="s">
        <v>11</v>
      </c>
      <c r="E6" s="14">
        <f>SUMIF(Insumos!$A$1178:$A$1324,A6,Insumos!$D$1178:$D$1324)</f>
        <v>28.9</v>
      </c>
      <c r="F6" s="15">
        <f t="shared" si="0"/>
        <v>2.89</v>
      </c>
      <c r="G6" s="27"/>
      <c r="H6" t="s">
        <v>11</v>
      </c>
    </row>
    <row r="7" spans="1:8">
      <c r="A7" s="11" t="s">
        <v>98</v>
      </c>
      <c r="B7" s="12">
        <v>0.05</v>
      </c>
      <c r="C7" s="17" t="s">
        <v>12</v>
      </c>
      <c r="D7" s="17" t="s">
        <v>12</v>
      </c>
      <c r="E7" s="14">
        <f>SUMIF(Insumos!$A$1178:$A$1324,A7,Insumos!$D$1178:$D$1324)</f>
        <v>2.25</v>
      </c>
      <c r="F7" s="15">
        <f t="shared" si="0"/>
        <v>0.1125</v>
      </c>
      <c r="G7" s="27"/>
      <c r="H7" t="s">
        <v>12</v>
      </c>
    </row>
    <row r="8" spans="1:8">
      <c r="A8" s="11" t="s">
        <v>18</v>
      </c>
      <c r="B8" s="12">
        <v>3</v>
      </c>
      <c r="C8" s="17" t="s">
        <v>7</v>
      </c>
      <c r="D8" s="17" t="s">
        <v>7</v>
      </c>
      <c r="E8" s="14">
        <f>SUMIF(Insumos!$A$1178:$A$1324,A8,Insumos!$D$1178:$D$1324)</f>
        <v>0.44</v>
      </c>
      <c r="F8" s="15">
        <f t="shared" si="0"/>
        <v>1.32</v>
      </c>
      <c r="G8" s="27"/>
      <c r="H8" t="s">
        <v>14</v>
      </c>
    </row>
    <row r="9" spans="1:8">
      <c r="A9" s="11" t="s">
        <v>75</v>
      </c>
      <c r="B9" s="12">
        <v>0.25</v>
      </c>
      <c r="C9" s="17" t="s">
        <v>14</v>
      </c>
      <c r="D9" s="17" t="s">
        <v>14</v>
      </c>
      <c r="E9" s="14">
        <f>SUMIF(Insumos!$A$1178:$A$1324,A9,Insumos!$D$1178:$D$1324)</f>
        <v>2</v>
      </c>
      <c r="F9" s="15">
        <f t="shared" si="0"/>
        <v>0.5</v>
      </c>
      <c r="G9" s="27"/>
      <c r="H9" t="s">
        <v>12</v>
      </c>
    </row>
    <row r="10" spans="1:8">
      <c r="A10" s="11" t="s">
        <v>85</v>
      </c>
      <c r="B10" s="12">
        <v>0.1</v>
      </c>
      <c r="C10" s="17" t="s">
        <v>11</v>
      </c>
      <c r="D10" s="17" t="s">
        <v>11</v>
      </c>
      <c r="E10" s="14">
        <f>SUMIF(Insumos!$A$1178:$A$1324,A10,Insumos!$D$1178:$D$1324)</f>
        <v>10.11</v>
      </c>
      <c r="F10" s="15">
        <f t="shared" si="0"/>
        <v>1.0109999999999999</v>
      </c>
      <c r="G10" s="27"/>
      <c r="H10" t="s">
        <v>14</v>
      </c>
    </row>
    <row r="11" spans="1:8">
      <c r="A11" s="11" t="s">
        <v>17</v>
      </c>
      <c r="B11" s="12">
        <v>0.1</v>
      </c>
      <c r="C11" s="17" t="s">
        <v>11</v>
      </c>
      <c r="D11" s="17" t="s">
        <v>11</v>
      </c>
      <c r="E11" s="14">
        <f>SUMIF(Insumos!$A$1178:$A$1324,A11,Insumos!$D$1178:$D$1324)</f>
        <v>2.76</v>
      </c>
      <c r="F11" s="15">
        <f t="shared" si="0"/>
        <v>0.27599999999999997</v>
      </c>
      <c r="G11" s="27"/>
    </row>
    <row r="12" spans="1:8">
      <c r="A12" s="11" t="s">
        <v>78</v>
      </c>
      <c r="B12" s="12">
        <v>0.2</v>
      </c>
      <c r="C12" s="17" t="s">
        <v>11</v>
      </c>
      <c r="D12" s="17" t="s">
        <v>11</v>
      </c>
      <c r="E12" s="14">
        <f>SUMIF(Insumos!$A$1178:$A$1324,A12,Insumos!$D$1178:$D$1324)</f>
        <v>16.899999999999999</v>
      </c>
      <c r="F12" s="15">
        <f t="shared" si="0"/>
        <v>3.38</v>
      </c>
      <c r="G12" s="27"/>
    </row>
    <row r="13" spans="1:8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</row>
    <row r="14" spans="1:8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/>
      <c r="F16" s="15"/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10.638919999999999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437</v>
      </c>
      <c r="B19" s="21"/>
      <c r="C19" s="21"/>
      <c r="D19" s="21"/>
      <c r="E19" s="21"/>
      <c r="F19" s="22"/>
    </row>
    <row r="20" spans="1:6">
      <c r="A20" s="27" t="s">
        <v>436</v>
      </c>
      <c r="B20" s="23"/>
      <c r="C20" s="23"/>
      <c r="D20" s="23"/>
      <c r="E20" s="23"/>
      <c r="F20" s="24"/>
    </row>
    <row r="21" spans="1:6">
      <c r="A21" s="27" t="s">
        <v>435</v>
      </c>
      <c r="B21" s="23"/>
      <c r="C21" s="23"/>
      <c r="D21" s="23"/>
      <c r="E21" s="23"/>
      <c r="F21" s="24"/>
    </row>
    <row r="22" spans="1:6">
      <c r="A22" s="27" t="s">
        <v>164</v>
      </c>
      <c r="B22" s="23"/>
      <c r="C22" s="23"/>
      <c r="D22" s="23"/>
      <c r="E22" s="23"/>
      <c r="F22" s="24"/>
    </row>
    <row r="23" spans="1:6">
      <c r="A23" s="27" t="s">
        <v>163</v>
      </c>
      <c r="B23" s="23"/>
      <c r="C23" s="23"/>
      <c r="D23" s="23"/>
      <c r="E23" s="23"/>
      <c r="F23" s="24"/>
    </row>
    <row r="24" spans="1:6">
      <c r="A24" s="28" t="s">
        <v>162</v>
      </c>
      <c r="B24" s="23"/>
      <c r="C24" s="23"/>
      <c r="D24" s="23"/>
      <c r="E24" s="23"/>
      <c r="F24" s="24"/>
    </row>
    <row r="25" spans="1:6">
      <c r="A25" s="116"/>
      <c r="B25" s="23"/>
      <c r="C25" s="23"/>
      <c r="D25" s="23"/>
      <c r="E25" s="23"/>
      <c r="F25" s="24"/>
    </row>
    <row r="26" spans="1:6">
      <c r="A26" s="120" t="s">
        <v>493</v>
      </c>
      <c r="B26" s="23"/>
      <c r="C26" s="23"/>
      <c r="D26" s="23"/>
      <c r="E26" s="23"/>
      <c r="F26" s="24"/>
    </row>
    <row r="27" spans="1:6">
      <c r="A27" s="116"/>
      <c r="B27" s="26"/>
      <c r="C27" s="26"/>
      <c r="D27" s="26"/>
      <c r="E27" s="26"/>
      <c r="F27" s="26"/>
    </row>
    <row r="28" spans="1:6">
      <c r="A28" s="118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6">
      <formula1>$H$5:$H$10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H34"/>
  <sheetViews>
    <sheetView topLeftCell="A11" zoomScale="150" zoomScaleNormal="150" zoomScalePageLayoutView="150" workbookViewId="0">
      <selection activeCell="C32" sqref="C32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432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4</v>
      </c>
      <c r="C2" s="138"/>
      <c r="D2" s="138"/>
      <c r="E2" s="138"/>
      <c r="F2" s="136"/>
    </row>
    <row r="3" spans="1:8" ht="42" customHeight="1" thickBot="1">
      <c r="A3" s="2" t="s">
        <v>3</v>
      </c>
      <c r="B3" s="4">
        <f>F17</f>
        <v>7.1955796875000004</v>
      </c>
      <c r="C3" s="139" t="s">
        <v>4</v>
      </c>
      <c r="D3" s="140"/>
      <c r="E3" s="5">
        <f>(B3/B2)+15%</f>
        <v>1.948894921875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448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2.3722421875000004</v>
      </c>
      <c r="F5" s="15">
        <f t="shared" ref="F5:F15" si="0">E5*B5</f>
        <v>2.3722421875000004</v>
      </c>
      <c r="H5" t="s">
        <v>7</v>
      </c>
    </row>
    <row r="6" spans="1:8">
      <c r="A6" s="11" t="s">
        <v>36</v>
      </c>
      <c r="B6" s="12">
        <v>0.04</v>
      </c>
      <c r="C6" s="16" t="s">
        <v>11</v>
      </c>
      <c r="D6" s="16" t="s">
        <v>11</v>
      </c>
      <c r="E6" s="14">
        <f>SUMIF(Insumos!$A$1178:$A$1324,A6,Insumos!$D$1178:$D$1324)</f>
        <v>11.02</v>
      </c>
      <c r="F6" s="15">
        <f t="shared" si="0"/>
        <v>0.44079999999999997</v>
      </c>
      <c r="H6" t="s">
        <v>11</v>
      </c>
    </row>
    <row r="7" spans="1:8">
      <c r="A7" s="11" t="s">
        <v>17</v>
      </c>
      <c r="B7" s="12">
        <v>0.04</v>
      </c>
      <c r="C7" s="17" t="s">
        <v>11</v>
      </c>
      <c r="D7" s="17" t="s">
        <v>11</v>
      </c>
      <c r="E7" s="14">
        <f>SUMIF(Insumos!$A$1178:$A$1324,A7,Insumos!$D$1178:$D$1324)</f>
        <v>2.76</v>
      </c>
      <c r="F7" s="15">
        <f t="shared" si="0"/>
        <v>0.1104</v>
      </c>
      <c r="H7" t="s">
        <v>12</v>
      </c>
    </row>
    <row r="8" spans="1:8">
      <c r="A8" s="11" t="s">
        <v>18</v>
      </c>
      <c r="B8" s="12">
        <v>1</v>
      </c>
      <c r="C8" s="17" t="s">
        <v>7</v>
      </c>
      <c r="D8" s="17" t="s">
        <v>7</v>
      </c>
      <c r="E8" s="14">
        <f>SUMIF(Insumos!$A$1178:$A$1324,A8,Insumos!$D$1178:$D$1324)</f>
        <v>0.44</v>
      </c>
      <c r="F8" s="15">
        <f t="shared" si="0"/>
        <v>0.44</v>
      </c>
      <c r="H8" t="s">
        <v>14</v>
      </c>
    </row>
    <row r="9" spans="1:8">
      <c r="A9" s="11" t="s">
        <v>29</v>
      </c>
      <c r="B9" s="12">
        <v>0.2</v>
      </c>
      <c r="C9" s="17" t="s">
        <v>11</v>
      </c>
      <c r="D9" s="17" t="s">
        <v>11</v>
      </c>
      <c r="E9" s="14">
        <f>SUMIF(Insumos!$A$1178:$A$1324,A9,Insumos!$D$1178:$D$1324)</f>
        <v>6.19</v>
      </c>
      <c r="F9" s="15">
        <f t="shared" si="0"/>
        <v>1.2380000000000002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 t="s">
        <v>72</v>
      </c>
      <c r="B11" s="12">
        <v>0.05</v>
      </c>
      <c r="C11" s="17" t="s">
        <v>11</v>
      </c>
      <c r="D11" s="17" t="s">
        <v>11</v>
      </c>
      <c r="E11" s="14">
        <f>SUMIF(Insumos!$A$1178:$A$1324,A11,Insumos!$D$1178:$D$1324)</f>
        <v>32</v>
      </c>
      <c r="F11" s="15">
        <f t="shared" si="0"/>
        <v>1.6</v>
      </c>
    </row>
    <row r="12" spans="1:8">
      <c r="A12" s="11" t="s">
        <v>205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0.96163750000000003</v>
      </c>
      <c r="F12" s="15">
        <f t="shared" si="0"/>
        <v>0.96163750000000003</v>
      </c>
    </row>
    <row r="13" spans="1:8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</row>
    <row r="14" spans="1:8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/>
      <c r="F16" s="15"/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7.1955796875000004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447</v>
      </c>
      <c r="B19" s="21"/>
      <c r="C19" s="21"/>
      <c r="D19" s="21"/>
      <c r="E19" s="21"/>
      <c r="F19" s="22"/>
    </row>
    <row r="20" spans="1:6">
      <c r="A20" s="27" t="s">
        <v>446</v>
      </c>
      <c r="B20" s="23"/>
      <c r="C20" s="23"/>
      <c r="D20" s="23"/>
      <c r="E20" s="23"/>
      <c r="F20" s="24"/>
    </row>
    <row r="21" spans="1:6">
      <c r="A21" s="27" t="s">
        <v>445</v>
      </c>
      <c r="B21" s="23"/>
      <c r="C21" s="23"/>
      <c r="D21" s="23"/>
      <c r="E21" s="23"/>
      <c r="F21" s="24"/>
    </row>
    <row r="22" spans="1:6">
      <c r="A22" s="27" t="s">
        <v>444</v>
      </c>
      <c r="B22" s="23"/>
      <c r="C22" s="23"/>
      <c r="D22" s="23"/>
      <c r="E22" s="23"/>
      <c r="F22" s="24"/>
    </row>
    <row r="23" spans="1:6">
      <c r="A23" s="27" t="s">
        <v>443</v>
      </c>
      <c r="B23" s="23"/>
      <c r="C23" s="23"/>
      <c r="D23" s="23"/>
      <c r="E23" s="23"/>
      <c r="F23" s="24"/>
    </row>
    <row r="24" spans="1:6">
      <c r="A24" s="27" t="s">
        <v>442</v>
      </c>
      <c r="B24" s="23"/>
      <c r="C24" s="23"/>
      <c r="D24" s="23"/>
      <c r="E24" s="23"/>
      <c r="F24" s="24"/>
    </row>
    <row r="25" spans="1:6">
      <c r="A25" s="27" t="s">
        <v>441</v>
      </c>
      <c r="B25" s="23"/>
      <c r="C25" s="23"/>
      <c r="D25" s="23"/>
      <c r="E25" s="23"/>
      <c r="F25" s="24"/>
    </row>
    <row r="26" spans="1:6">
      <c r="A26" s="27" t="s">
        <v>440</v>
      </c>
      <c r="B26" s="23"/>
      <c r="C26" s="23"/>
      <c r="D26" s="23"/>
      <c r="E26" s="23"/>
      <c r="F26" s="24"/>
    </row>
    <row r="27" spans="1:6">
      <c r="A27" s="27" t="s">
        <v>439</v>
      </c>
    </row>
    <row r="28" spans="1:6">
      <c r="A28" s="27" t="s">
        <v>438</v>
      </c>
    </row>
    <row r="29" spans="1:6">
      <c r="A29" s="120" t="s">
        <v>493</v>
      </c>
    </row>
    <row r="31" spans="1:6">
      <c r="A31" s="27"/>
    </row>
    <row r="32" spans="1:6">
      <c r="A32" s="27"/>
    </row>
    <row r="33" spans="1:1">
      <c r="A33" s="27"/>
    </row>
    <row r="34" spans="1:1">
      <c r="A34" s="28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5:D6 C9:D16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H28"/>
  <sheetViews>
    <sheetView zoomScale="150" zoomScaleNormal="150" zoomScalePageLayoutView="150" workbookViewId="0">
      <selection activeCell="E7" sqref="E7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450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2</v>
      </c>
      <c r="C2" s="138"/>
      <c r="D2" s="138"/>
      <c r="E2" s="138"/>
      <c r="F2" s="136"/>
    </row>
    <row r="3" spans="1:8" ht="16" thickBot="1">
      <c r="A3" s="2" t="s">
        <v>3</v>
      </c>
      <c r="B3" s="4">
        <f>F17</f>
        <v>4.7850000000000001</v>
      </c>
      <c r="C3" s="139" t="s">
        <v>4</v>
      </c>
      <c r="D3" s="140"/>
      <c r="E3" s="5">
        <f>(B3/B2)+15%</f>
        <v>2.5425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68" t="s">
        <v>39</v>
      </c>
      <c r="B5" s="69">
        <v>0.1</v>
      </c>
      <c r="C5" s="17" t="s">
        <v>11</v>
      </c>
      <c r="D5" s="17" t="s">
        <v>11</v>
      </c>
      <c r="E5" s="14">
        <f>SUMIF(Insumos!$A$1178:$A$1324,A5,Insumos!$D$1178:$D$1324)</f>
        <v>28.9</v>
      </c>
      <c r="F5" s="15">
        <f t="shared" ref="F5:F15" si="0">E5*B5</f>
        <v>2.89</v>
      </c>
      <c r="H5" t="s">
        <v>7</v>
      </c>
    </row>
    <row r="6" spans="1:8">
      <c r="A6" s="11" t="s">
        <v>449</v>
      </c>
      <c r="B6" s="12">
        <v>0.25</v>
      </c>
      <c r="C6" s="17" t="s">
        <v>11</v>
      </c>
      <c r="D6" s="17" t="s">
        <v>11</v>
      </c>
      <c r="E6" s="14">
        <f>SUMIF(Insumos!$A$1178:$A$1324,A6,Insumos!$D$1178:$D$1324)</f>
        <v>7.58</v>
      </c>
      <c r="F6" s="15">
        <f t="shared" si="0"/>
        <v>1.895</v>
      </c>
      <c r="H6" t="s">
        <v>11</v>
      </c>
    </row>
    <row r="7" spans="1:8">
      <c r="A7" s="56"/>
      <c r="B7" s="12"/>
      <c r="C7" s="17"/>
      <c r="D7" s="17"/>
      <c r="E7" s="14">
        <f>SUMIF(Insumos!$A$1178:$A$1324,A7,Insumos!$D$1178:$D$1324)</f>
        <v>0</v>
      </c>
      <c r="F7" s="15">
        <f t="shared" si="0"/>
        <v>0</v>
      </c>
      <c r="H7" t="s">
        <v>12</v>
      </c>
    </row>
    <row r="8" spans="1:8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/>
      <c r="B11" s="12"/>
      <c r="C11" s="17"/>
      <c r="D11" s="17"/>
      <c r="E11" s="14">
        <f>SUMIF(Insumos!$A$1178:$A$1324,A11,Insumos!$D$1178:$D$1324)</f>
        <v>0</v>
      </c>
      <c r="F11" s="15">
        <f t="shared" si="0"/>
        <v>0</v>
      </c>
    </row>
    <row r="12" spans="1:8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</row>
    <row r="13" spans="1:8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</row>
    <row r="14" spans="1:8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/>
      <c r="F16" s="15"/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4.7850000000000001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/>
      <c r="B19" s="21"/>
      <c r="C19" s="21"/>
      <c r="D19" s="21"/>
      <c r="E19" s="21"/>
      <c r="F19" s="22"/>
    </row>
    <row r="20" spans="1:6">
      <c r="A20" s="27"/>
      <c r="B20" s="23"/>
      <c r="C20" s="23"/>
      <c r="D20" s="23"/>
      <c r="E20" s="23"/>
      <c r="F20" s="24"/>
    </row>
    <row r="21" spans="1:6">
      <c r="A21" s="27"/>
      <c r="B21" s="23"/>
      <c r="C21" s="23"/>
      <c r="D21" s="23"/>
      <c r="E21" s="23"/>
      <c r="F21" s="24"/>
    </row>
    <row r="22" spans="1:6">
      <c r="A22" s="27"/>
      <c r="B22" s="23"/>
      <c r="C22" s="23"/>
      <c r="D22" s="23"/>
      <c r="E22" s="23"/>
      <c r="F22" s="24"/>
    </row>
    <row r="23" spans="1:6">
      <c r="A23" s="27"/>
      <c r="B23" s="23"/>
      <c r="C23" s="23"/>
      <c r="D23" s="23"/>
      <c r="E23" s="23"/>
      <c r="F23" s="24"/>
    </row>
    <row r="24" spans="1:6">
      <c r="A24" s="28"/>
      <c r="B24" s="23"/>
      <c r="C24" s="23"/>
      <c r="D24" s="23"/>
      <c r="E24" s="23"/>
      <c r="F24" s="24"/>
    </row>
    <row r="25" spans="1:6">
      <c r="A25" s="116"/>
      <c r="B25" s="23"/>
      <c r="C25" s="23"/>
      <c r="D25" s="23"/>
      <c r="E25" s="23"/>
      <c r="F25" s="24"/>
    </row>
    <row r="26" spans="1:6">
      <c r="A26" s="116"/>
      <c r="B26" s="23"/>
      <c r="C26" s="23"/>
      <c r="D26" s="23"/>
      <c r="E26" s="23"/>
      <c r="F26" s="24"/>
    </row>
    <row r="27" spans="1:6">
      <c r="A27" s="116"/>
      <c r="B27" s="26"/>
      <c r="C27" s="26"/>
      <c r="D27" s="26"/>
      <c r="E27" s="26"/>
      <c r="F27" s="26"/>
    </row>
    <row r="28" spans="1:6">
      <c r="A28" s="118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5:D8">
      <formula1>$H$5:$H$8</formula1>
    </dataValidation>
    <dataValidation type="list" allowBlank="1" showInputMessage="1" showErrorMessage="1" sqref="C9:D16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"/>
  <sheetViews>
    <sheetView workbookViewId="0">
      <selection activeCell="A22" sqref="A22:XFD22"/>
    </sheetView>
  </sheetViews>
  <sheetFormatPr baseColWidth="10" defaultRowHeight="15" x14ac:dyDescent="0"/>
  <cols>
    <col min="2" max="2" width="26" bestFit="1" customWidth="1"/>
    <col min="4" max="4" width="13.83203125" bestFit="1" customWidth="1"/>
    <col min="5" max="5" width="13.1640625" customWidth="1"/>
    <col min="6" max="6" width="16" customWidth="1"/>
    <col min="7" max="7" width="17.5" customWidth="1"/>
    <col min="8" max="8" width="1.83203125" customWidth="1"/>
    <col min="9" max="9" width="16.6640625" customWidth="1"/>
    <col min="10" max="10" width="14.6640625" customWidth="1"/>
    <col min="11" max="11" width="13.33203125" customWidth="1"/>
    <col min="12" max="12" width="13.5" customWidth="1"/>
    <col min="13" max="13" width="1.83203125" customWidth="1"/>
    <col min="14" max="14" width="14.83203125" bestFit="1" customWidth="1"/>
    <col min="15" max="15" width="12.1640625" bestFit="1" customWidth="1"/>
    <col min="16" max="16" width="14" bestFit="1" customWidth="1"/>
    <col min="17" max="17" width="13" customWidth="1"/>
    <col min="18" max="18" width="16.83203125" customWidth="1"/>
    <col min="19" max="19" width="13.6640625" customWidth="1"/>
  </cols>
  <sheetData>
    <row r="3" spans="2:19">
      <c r="B3" s="30"/>
      <c r="C3" s="31" t="s">
        <v>44</v>
      </c>
      <c r="D3" s="31" t="s">
        <v>45</v>
      </c>
      <c r="E3" s="31" t="s">
        <v>46</v>
      </c>
      <c r="F3" s="32" t="s">
        <v>47</v>
      </c>
      <c r="G3" s="32" t="s">
        <v>48</v>
      </c>
      <c r="H3" s="32"/>
      <c r="I3" s="32" t="s">
        <v>49</v>
      </c>
      <c r="J3" s="32" t="s">
        <v>50</v>
      </c>
      <c r="K3" s="32" t="s">
        <v>51</v>
      </c>
      <c r="L3" s="32" t="s">
        <v>51</v>
      </c>
      <c r="M3" s="33"/>
      <c r="N3" s="34" t="s">
        <v>52</v>
      </c>
      <c r="O3" s="34" t="s">
        <v>48</v>
      </c>
      <c r="P3" s="34" t="s">
        <v>53</v>
      </c>
      <c r="Q3" s="34" t="s">
        <v>50</v>
      </c>
      <c r="R3" s="34" t="s">
        <v>51</v>
      </c>
      <c r="S3" s="34" t="s">
        <v>51</v>
      </c>
    </row>
    <row r="4" spans="2:19">
      <c r="B4" s="35"/>
      <c r="C4" s="36"/>
      <c r="D4" s="31"/>
      <c r="E4" s="31"/>
      <c r="F4" s="37">
        <v>0.1</v>
      </c>
      <c r="G4" s="32"/>
      <c r="H4" s="32"/>
      <c r="I4" s="38">
        <v>2.75E-2</v>
      </c>
      <c r="J4" s="39">
        <v>0.1</v>
      </c>
      <c r="K4" s="31"/>
      <c r="L4" s="31" t="s">
        <v>54</v>
      </c>
      <c r="M4" s="33"/>
      <c r="N4" s="40">
        <v>0.3</v>
      </c>
      <c r="O4" s="41"/>
      <c r="P4" s="42">
        <f>I4</f>
        <v>2.75E-2</v>
      </c>
      <c r="Q4" s="40">
        <f>J4</f>
        <v>0.1</v>
      </c>
      <c r="R4" s="41"/>
      <c r="S4" s="41" t="s">
        <v>54</v>
      </c>
    </row>
    <row r="5" spans="2:19">
      <c r="B5" s="30" t="s">
        <v>192</v>
      </c>
      <c r="C5" s="36">
        <f>'Parmegiana Filé'!E3</f>
        <v>27.343319999999999</v>
      </c>
      <c r="D5" s="43">
        <v>68.900000000000006</v>
      </c>
      <c r="E5" s="44">
        <f>C5/D5</f>
        <v>0.39685515239477498</v>
      </c>
      <c r="F5" s="45">
        <f>D5*$F$4</f>
        <v>6.8900000000000006</v>
      </c>
      <c r="G5" s="45">
        <f>F5+D5</f>
        <v>75.790000000000006</v>
      </c>
      <c r="H5" s="30"/>
      <c r="I5" s="46">
        <f>G5*$I$4</f>
        <v>2.084225</v>
      </c>
      <c r="J5" s="46">
        <f>G5*$J$4</f>
        <v>7.5790000000000006</v>
      </c>
      <c r="K5" s="45">
        <f>D5-C5-I5-J5</f>
        <v>31.89345500000001</v>
      </c>
      <c r="L5" s="44">
        <f>K5/D5</f>
        <v>0.46289484760522509</v>
      </c>
      <c r="N5" s="47">
        <f>D5-(D5*$N$4)</f>
        <v>48.230000000000004</v>
      </c>
      <c r="O5" s="47">
        <f>N5+F5</f>
        <v>55.120000000000005</v>
      </c>
      <c r="P5" s="47">
        <f>O5*$P$4</f>
        <v>1.5158</v>
      </c>
      <c r="Q5" s="47">
        <f>O5*$Q$4</f>
        <v>5.5120000000000005</v>
      </c>
      <c r="R5" s="47">
        <f>N5-P5-Q5-C5</f>
        <v>13.858880000000006</v>
      </c>
      <c r="S5" s="48">
        <f>R5/N5</f>
        <v>0.28734978229317865</v>
      </c>
    </row>
    <row r="6" spans="2:19">
      <c r="B6" s="30" t="s">
        <v>241</v>
      </c>
      <c r="C6" s="36">
        <f>'Filé ao queijo'!E3</f>
        <v>24.981647500000001</v>
      </c>
      <c r="D6" s="43">
        <v>66.900000000000006</v>
      </c>
      <c r="E6" s="44">
        <f t="shared" ref="E6:E12" si="0">C6/D6</f>
        <v>0.37341775037369207</v>
      </c>
      <c r="F6" s="45">
        <f t="shared" ref="F6:F11" si="1">D6*$F$4</f>
        <v>6.6900000000000013</v>
      </c>
      <c r="G6" s="45">
        <f t="shared" ref="G6:G11" si="2">F6+D6</f>
        <v>73.59</v>
      </c>
      <c r="H6" s="30"/>
      <c r="I6" s="46">
        <f t="shared" ref="I6:I11" si="3">G6*$I$4</f>
        <v>2.0237250000000002</v>
      </c>
      <c r="J6" s="46">
        <f t="shared" ref="J6:J11" si="4">G6*$J$4</f>
        <v>7.3590000000000009</v>
      </c>
      <c r="K6" s="45">
        <f t="shared" ref="K6:K11" si="5">D6-C6-I6-J6</f>
        <v>32.535627500000004</v>
      </c>
      <c r="L6" s="44">
        <f t="shared" ref="L6:L11" si="6">K6/D6</f>
        <v>0.48633224962630794</v>
      </c>
      <c r="N6" s="47">
        <f t="shared" ref="N6:N11" si="7">D6-(D6*$N$4)</f>
        <v>46.830000000000005</v>
      </c>
      <c r="O6" s="47">
        <f t="shared" ref="O6:O11" si="8">N6+F6</f>
        <v>53.52000000000001</v>
      </c>
      <c r="P6" s="47">
        <f t="shared" ref="P6:P11" si="9">O6*$P$4</f>
        <v>1.4718000000000002</v>
      </c>
      <c r="Q6" s="47">
        <f t="shared" ref="Q6:Q11" si="10">O6*$Q$4</f>
        <v>5.3520000000000012</v>
      </c>
      <c r="R6" s="47">
        <f t="shared" ref="R6:R11" si="11">N6-P6-Q6-C6</f>
        <v>15.024552499999999</v>
      </c>
      <c r="S6" s="48">
        <f t="shared" ref="S6:S11" si="12">R6/N6</f>
        <v>0.32083178518043981</v>
      </c>
    </row>
    <row r="7" spans="2:19">
      <c r="B7" s="30" t="s">
        <v>256</v>
      </c>
      <c r="C7" s="36">
        <f>'Filé madeira'!E3</f>
        <v>13.131772500000002</v>
      </c>
      <c r="D7" s="43">
        <v>37.9</v>
      </c>
      <c r="E7" s="44">
        <f t="shared" si="0"/>
        <v>0.3464847625329816</v>
      </c>
      <c r="F7" s="45">
        <f t="shared" si="1"/>
        <v>3.79</v>
      </c>
      <c r="G7" s="45">
        <f t="shared" si="2"/>
        <v>41.69</v>
      </c>
      <c r="H7" s="30"/>
      <c r="I7" s="46">
        <f t="shared" si="3"/>
        <v>1.1464749999999999</v>
      </c>
      <c r="J7" s="46">
        <f t="shared" si="4"/>
        <v>4.1689999999999996</v>
      </c>
      <c r="K7" s="45">
        <f t="shared" si="5"/>
        <v>19.452752499999995</v>
      </c>
      <c r="L7" s="44">
        <f t="shared" si="6"/>
        <v>0.51326523746701835</v>
      </c>
      <c r="N7" s="47">
        <f t="shared" si="7"/>
        <v>26.53</v>
      </c>
      <c r="O7" s="47">
        <f t="shared" si="8"/>
        <v>30.32</v>
      </c>
      <c r="P7" s="47">
        <f t="shared" si="9"/>
        <v>0.83379999999999999</v>
      </c>
      <c r="Q7" s="47">
        <f t="shared" si="10"/>
        <v>3.032</v>
      </c>
      <c r="R7" s="47">
        <f t="shared" si="11"/>
        <v>9.5324274999999989</v>
      </c>
      <c r="S7" s="48">
        <f t="shared" si="12"/>
        <v>0.35930748209574059</v>
      </c>
    </row>
    <row r="8" spans="2:19">
      <c r="B8" s="30" t="s">
        <v>99</v>
      </c>
      <c r="C8" s="36">
        <f>'Filé tropical'!E3</f>
        <v>13.248528055555553</v>
      </c>
      <c r="D8" s="43">
        <v>39.9</v>
      </c>
      <c r="E8" s="44">
        <f t="shared" si="0"/>
        <v>0.33204330966304646</v>
      </c>
      <c r="F8" s="45">
        <f t="shared" si="1"/>
        <v>3.99</v>
      </c>
      <c r="G8" s="45">
        <f t="shared" si="2"/>
        <v>43.89</v>
      </c>
      <c r="H8" s="30"/>
      <c r="I8" s="46">
        <f t="shared" si="3"/>
        <v>1.2069750000000001</v>
      </c>
      <c r="J8" s="46">
        <f t="shared" si="4"/>
        <v>4.3890000000000002</v>
      </c>
      <c r="K8" s="45">
        <f t="shared" si="5"/>
        <v>21.055496944444446</v>
      </c>
      <c r="L8" s="44">
        <f t="shared" si="6"/>
        <v>0.5277066903369535</v>
      </c>
      <c r="N8" s="47">
        <f t="shared" si="7"/>
        <v>27.93</v>
      </c>
      <c r="O8" s="47">
        <f t="shared" si="8"/>
        <v>31.92</v>
      </c>
      <c r="P8" s="47">
        <f t="shared" si="9"/>
        <v>0.87780000000000002</v>
      </c>
      <c r="Q8" s="47">
        <f t="shared" si="10"/>
        <v>3.1920000000000002</v>
      </c>
      <c r="R8" s="47">
        <f t="shared" si="11"/>
        <v>10.611671944444446</v>
      </c>
      <c r="S8" s="48">
        <f t="shared" si="12"/>
        <v>0.37993812905279073</v>
      </c>
    </row>
    <row r="9" spans="2:19">
      <c r="B9" s="30" t="s">
        <v>239</v>
      </c>
      <c r="C9" s="36">
        <f>Rabada!E3</f>
        <v>5.7133225000000003</v>
      </c>
      <c r="D9" s="43">
        <v>24.9</v>
      </c>
      <c r="E9" s="44">
        <f t="shared" si="0"/>
        <v>0.22945070281124499</v>
      </c>
      <c r="F9" s="45">
        <f t="shared" si="1"/>
        <v>2.4900000000000002</v>
      </c>
      <c r="G9" s="45">
        <f t="shared" si="2"/>
        <v>27.39</v>
      </c>
      <c r="H9" s="30"/>
      <c r="I9" s="46">
        <f t="shared" si="3"/>
        <v>0.75322500000000003</v>
      </c>
      <c r="J9" s="46">
        <f t="shared" si="4"/>
        <v>2.7390000000000003</v>
      </c>
      <c r="K9" s="45">
        <f t="shared" si="5"/>
        <v>15.694452499999997</v>
      </c>
      <c r="L9" s="44">
        <f t="shared" si="6"/>
        <v>0.63029929718875499</v>
      </c>
      <c r="N9" s="47">
        <f t="shared" si="7"/>
        <v>17.43</v>
      </c>
      <c r="O9" s="47">
        <f t="shared" si="8"/>
        <v>19.920000000000002</v>
      </c>
      <c r="P9" s="47">
        <f t="shared" si="9"/>
        <v>0.54780000000000006</v>
      </c>
      <c r="Q9" s="47">
        <f t="shared" si="10"/>
        <v>1.9920000000000002</v>
      </c>
      <c r="R9" s="47">
        <f t="shared" si="11"/>
        <v>9.1768774999999998</v>
      </c>
      <c r="S9" s="48">
        <f t="shared" si="12"/>
        <v>0.52649899598393579</v>
      </c>
    </row>
    <row r="10" spans="2:19">
      <c r="B10" s="30" t="s">
        <v>278</v>
      </c>
      <c r="C10" s="36">
        <f>Picadinho!E3</f>
        <v>11.643493333333332</v>
      </c>
      <c r="D10" s="43">
        <v>38</v>
      </c>
      <c r="E10" s="44">
        <f t="shared" si="0"/>
        <v>0.30640771929824556</v>
      </c>
      <c r="F10" s="45">
        <f t="shared" si="1"/>
        <v>3.8000000000000003</v>
      </c>
      <c r="G10" s="45">
        <f t="shared" si="2"/>
        <v>41.8</v>
      </c>
      <c r="H10" s="30"/>
      <c r="I10" s="46">
        <f t="shared" si="3"/>
        <v>1.1495</v>
      </c>
      <c r="J10" s="46">
        <f t="shared" si="4"/>
        <v>4.18</v>
      </c>
      <c r="K10" s="45">
        <f t="shared" si="5"/>
        <v>21.027006666666669</v>
      </c>
      <c r="L10" s="44">
        <f t="shared" si="6"/>
        <v>0.5533422807017544</v>
      </c>
      <c r="N10" s="47">
        <f t="shared" si="7"/>
        <v>26.6</v>
      </c>
      <c r="O10" s="47">
        <f t="shared" si="8"/>
        <v>30.400000000000002</v>
      </c>
      <c r="P10" s="47">
        <f t="shared" si="9"/>
        <v>0.83600000000000008</v>
      </c>
      <c r="Q10" s="47">
        <f t="shared" si="10"/>
        <v>3.0400000000000005</v>
      </c>
      <c r="R10" s="47">
        <f t="shared" si="11"/>
        <v>11.080506666666672</v>
      </c>
      <c r="S10" s="48">
        <f t="shared" si="12"/>
        <v>0.41656040100250646</v>
      </c>
    </row>
    <row r="11" spans="2:19">
      <c r="B11" s="30" t="s">
        <v>280</v>
      </c>
      <c r="C11" s="36">
        <f>'Picanha grelhada'!E3</f>
        <v>12.324015555555556</v>
      </c>
      <c r="D11" s="43">
        <v>39.9</v>
      </c>
      <c r="E11" s="44">
        <f t="shared" si="0"/>
        <v>0.30887257031467563</v>
      </c>
      <c r="F11" s="45">
        <f t="shared" si="1"/>
        <v>3.99</v>
      </c>
      <c r="G11" s="45">
        <f t="shared" si="2"/>
        <v>43.89</v>
      </c>
      <c r="H11" s="30"/>
      <c r="I11" s="46">
        <f t="shared" si="3"/>
        <v>1.2069750000000001</v>
      </c>
      <c r="J11" s="46">
        <f t="shared" si="4"/>
        <v>4.3890000000000002</v>
      </c>
      <c r="K11" s="45">
        <f t="shared" si="5"/>
        <v>21.980009444444445</v>
      </c>
      <c r="L11" s="44">
        <f t="shared" si="6"/>
        <v>0.55087742968532449</v>
      </c>
      <c r="N11" s="47">
        <f t="shared" si="7"/>
        <v>27.93</v>
      </c>
      <c r="O11" s="47">
        <f t="shared" si="8"/>
        <v>31.92</v>
      </c>
      <c r="P11" s="47">
        <f t="shared" si="9"/>
        <v>0.87780000000000002</v>
      </c>
      <c r="Q11" s="47">
        <f t="shared" si="10"/>
        <v>3.1920000000000002</v>
      </c>
      <c r="R11" s="47">
        <f t="shared" si="11"/>
        <v>11.536184444444443</v>
      </c>
      <c r="S11" s="48">
        <f t="shared" si="12"/>
        <v>0.41303918526474909</v>
      </c>
    </row>
    <row r="12" spans="2:19">
      <c r="B12" s="30" t="s">
        <v>282</v>
      </c>
      <c r="C12" s="36">
        <f>'Picanha alho'!E3</f>
        <v>24.452448749999999</v>
      </c>
      <c r="D12" s="43">
        <v>86</v>
      </c>
      <c r="E12" s="44">
        <f t="shared" si="0"/>
        <v>0.28433079941860462</v>
      </c>
      <c r="F12" s="45">
        <f t="shared" ref="F12" si="13">D12*$F$4</f>
        <v>8.6</v>
      </c>
      <c r="G12" s="45">
        <f t="shared" ref="G12" si="14">F12+D12</f>
        <v>94.6</v>
      </c>
      <c r="H12" s="30"/>
      <c r="I12" s="46">
        <f t="shared" ref="I12" si="15">G12*$I$4</f>
        <v>2.6014999999999997</v>
      </c>
      <c r="J12" s="46">
        <f t="shared" ref="J12" si="16">G12*$J$4</f>
        <v>9.4599999999999991</v>
      </c>
      <c r="K12" s="45">
        <f t="shared" ref="K12" si="17">D12-C12-I12-J12</f>
        <v>49.486051249999996</v>
      </c>
      <c r="L12" s="44">
        <f t="shared" ref="L12" si="18">K12/D12</f>
        <v>0.57541920058139528</v>
      </c>
      <c r="N12" s="47">
        <f t="shared" ref="N12" si="19">D12-(D12*$N$4)</f>
        <v>60.2</v>
      </c>
      <c r="O12" s="47">
        <f t="shared" ref="O12" si="20">N12+F12</f>
        <v>68.8</v>
      </c>
      <c r="P12" s="47">
        <f t="shared" ref="P12" si="21">O12*$P$4</f>
        <v>1.8919999999999999</v>
      </c>
      <c r="Q12" s="47">
        <f t="shared" ref="Q12" si="22">O12*$Q$4</f>
        <v>6.88</v>
      </c>
      <c r="R12" s="47">
        <f t="shared" ref="R12" si="23">N12-P12-Q12-C12</f>
        <v>26.975551249999999</v>
      </c>
      <c r="S12" s="48">
        <f t="shared" ref="S12" si="24">R12/N12</f>
        <v>0.44809885797342186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H36"/>
  <sheetViews>
    <sheetView zoomScale="150" zoomScaleNormal="150" zoomScalePageLayoutView="150" workbookViewId="0">
      <selection activeCell="E6" sqref="E5:E19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451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2</v>
      </c>
      <c r="C2" s="138"/>
      <c r="D2" s="138"/>
      <c r="E2" s="138"/>
      <c r="F2" s="136"/>
    </row>
    <row r="3" spans="1:8" ht="16" thickBot="1">
      <c r="A3" s="2" t="s">
        <v>3</v>
      </c>
      <c r="B3" s="4">
        <f>F20</f>
        <v>3.5250000000000004</v>
      </c>
      <c r="C3" s="139" t="s">
        <v>4</v>
      </c>
      <c r="D3" s="140"/>
      <c r="E3" s="5">
        <f>(B3/B2)+15%</f>
        <v>1.9125000000000001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68" t="s">
        <v>35</v>
      </c>
      <c r="B5" s="69">
        <v>0.1</v>
      </c>
      <c r="C5" s="17" t="s">
        <v>11</v>
      </c>
      <c r="D5" s="17" t="s">
        <v>11</v>
      </c>
      <c r="E5" s="14">
        <f>SUMIF(Insumos!$A$1178:$A$1324,A5,Insumos!$D$1178:$D$1324)</f>
        <v>16.3</v>
      </c>
      <c r="F5" s="15">
        <f t="shared" ref="F5:F19" si="0">E5*B5</f>
        <v>1.6300000000000001</v>
      </c>
      <c r="H5" t="s">
        <v>7</v>
      </c>
    </row>
    <row r="6" spans="1:8">
      <c r="A6" s="11" t="s">
        <v>449</v>
      </c>
      <c r="B6" s="12">
        <v>0.25</v>
      </c>
      <c r="C6" s="17" t="s">
        <v>11</v>
      </c>
      <c r="D6" s="17" t="s">
        <v>11</v>
      </c>
      <c r="E6" s="14">
        <f>SUMIF(Insumos!$A$1178:$A$1324,A6,Insumos!$D$1178:$D$1324)</f>
        <v>7.58</v>
      </c>
      <c r="F6" s="15">
        <f t="shared" si="0"/>
        <v>1.895</v>
      </c>
      <c r="H6" t="s">
        <v>11</v>
      </c>
    </row>
    <row r="7" spans="1:8">
      <c r="A7" s="11"/>
      <c r="B7" s="12"/>
      <c r="C7" s="17"/>
      <c r="D7" s="17"/>
      <c r="E7" s="14">
        <f>SUMIF(Insumos!$A$1178:$A$1324,A7,Insumos!$D$1178:$D$1324)</f>
        <v>0</v>
      </c>
      <c r="F7" s="15">
        <f t="shared" si="0"/>
        <v>0</v>
      </c>
      <c r="H7" t="s">
        <v>12</v>
      </c>
    </row>
    <row r="8" spans="1:8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/>
      <c r="B11" s="12"/>
      <c r="C11" s="17"/>
      <c r="D11" s="17"/>
      <c r="E11" s="14">
        <f>SUMIF(Insumos!$A$1178:$A$1324,A11,Insumos!$D$1178:$D$1324)</f>
        <v>0</v>
      </c>
      <c r="F11" s="15">
        <f t="shared" si="0"/>
        <v>0</v>
      </c>
    </row>
    <row r="12" spans="1:8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</row>
    <row r="13" spans="1:8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</row>
    <row r="14" spans="1:8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3.5250000000000004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/>
      <c r="B22" s="21"/>
      <c r="C22" s="21"/>
      <c r="D22" s="21"/>
      <c r="E22" s="21"/>
      <c r="F22" s="22"/>
    </row>
    <row r="23" spans="1:6">
      <c r="A23" s="27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7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9:D19">
      <formula1>$H$5:$H$10</formula1>
    </dataValidation>
    <dataValidation type="list" allowBlank="1" showInputMessage="1" showErrorMessage="1" sqref="C5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I36"/>
  <sheetViews>
    <sheetView zoomScale="150" zoomScaleNormal="150" zoomScalePageLayoutView="150" workbookViewId="0">
      <selection activeCell="A7" sqref="A7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429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2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5.3450000000000006</v>
      </c>
      <c r="C3" s="139" t="s">
        <v>4</v>
      </c>
      <c r="D3" s="140"/>
      <c r="E3" s="5">
        <f>(B3/B2)+15%</f>
        <v>2.8225000000000002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68" t="s">
        <v>79</v>
      </c>
      <c r="B5" s="69">
        <v>0.1</v>
      </c>
      <c r="C5" s="17" t="s">
        <v>11</v>
      </c>
      <c r="D5" s="17" t="s">
        <v>11</v>
      </c>
      <c r="E5" s="14">
        <f>SUMIF(Insumos!$A$1178:$A$1324,A5,Insumos!$D$1178:$D$1324)</f>
        <v>2.99</v>
      </c>
      <c r="F5" s="15">
        <f t="shared" ref="F5:F19" si="0">E5*B5</f>
        <v>0.29900000000000004</v>
      </c>
      <c r="H5" t="s">
        <v>7</v>
      </c>
    </row>
    <row r="6" spans="1:9">
      <c r="A6" s="11" t="s">
        <v>449</v>
      </c>
      <c r="B6" s="12">
        <v>0.25</v>
      </c>
      <c r="C6" s="17" t="s">
        <v>11</v>
      </c>
      <c r="D6" s="17" t="s">
        <v>11</v>
      </c>
      <c r="E6" s="14">
        <f>SUMIF(Insumos!$A$1178:$A$1324,A6,Insumos!$D$1178:$D$1324)</f>
        <v>7.58</v>
      </c>
      <c r="F6" s="15">
        <f t="shared" si="0"/>
        <v>1.895</v>
      </c>
      <c r="H6" t="s">
        <v>11</v>
      </c>
    </row>
    <row r="7" spans="1:9">
      <c r="A7" s="11" t="s">
        <v>453</v>
      </c>
      <c r="B7" s="12">
        <v>0.04</v>
      </c>
      <c r="C7" s="17" t="s">
        <v>11</v>
      </c>
      <c r="D7" s="17" t="s">
        <v>11</v>
      </c>
      <c r="E7" s="14">
        <f>SUMIF(Insumos!$A$1178:$A$1324,A7,Insumos!$D$1178:$D$1324)</f>
        <v>2.9</v>
      </c>
      <c r="F7" s="15">
        <f t="shared" si="0"/>
        <v>0.11599999999999999</v>
      </c>
      <c r="H7" t="s">
        <v>12</v>
      </c>
      <c r="I7" s="27"/>
    </row>
    <row r="8" spans="1:9">
      <c r="A8" s="11" t="s">
        <v>452</v>
      </c>
      <c r="B8" s="12">
        <v>5.0000000000000001E-3</v>
      </c>
      <c r="C8" s="17" t="s">
        <v>11</v>
      </c>
      <c r="D8" s="17" t="s">
        <v>11</v>
      </c>
      <c r="E8" s="14">
        <f>SUMIF(Insumos!$A$1178:$A$1324,A8,Insumos!$D$1178:$D$1324)</f>
        <v>29</v>
      </c>
      <c r="F8" s="15">
        <f t="shared" si="0"/>
        <v>0.14499999999999999</v>
      </c>
      <c r="H8" t="s">
        <v>14</v>
      </c>
      <c r="I8" s="27"/>
    </row>
    <row r="9" spans="1:9">
      <c r="A9" s="11" t="s">
        <v>39</v>
      </c>
      <c r="B9" s="12">
        <v>0.1</v>
      </c>
      <c r="C9" s="17" t="s">
        <v>11</v>
      </c>
      <c r="D9" s="17" t="s">
        <v>11</v>
      </c>
      <c r="E9" s="14">
        <f>SUMIF(Insumos!$A$1178:$A$1324,A9,Insumos!$D$1178:$D$1324)</f>
        <v>28.9</v>
      </c>
      <c r="F9" s="15">
        <f t="shared" si="0"/>
        <v>2.89</v>
      </c>
      <c r="H9" t="s">
        <v>12</v>
      </c>
      <c r="I9" s="27"/>
    </row>
    <row r="10" spans="1:9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  <c r="I10" s="27"/>
    </row>
    <row r="11" spans="1:9">
      <c r="A11" s="11"/>
      <c r="B11" s="12"/>
      <c r="C11" s="17"/>
      <c r="D11" s="17"/>
      <c r="E11" s="14">
        <f>SUMIF(Insumos!$A$1178:$A$1324,A11,Insumos!$D$1178:$D$1324)</f>
        <v>0</v>
      </c>
      <c r="F11" s="15">
        <f t="shared" si="0"/>
        <v>0</v>
      </c>
      <c r="I11" s="27"/>
    </row>
    <row r="12" spans="1:9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5.3450000000000006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/>
      <c r="B22" s="21"/>
      <c r="C22" s="21"/>
      <c r="D22" s="21"/>
      <c r="E22" s="21"/>
      <c r="F22" s="22"/>
    </row>
    <row r="23" spans="1:6">
      <c r="A23" s="27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9:D19">
      <formula1>$H$5:$H$10</formula1>
    </dataValidation>
    <dataValidation type="list" allowBlank="1" showInputMessage="1" showErrorMessage="1" sqref="C5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I29"/>
  <sheetViews>
    <sheetView topLeftCell="A8" zoomScale="150" zoomScaleNormal="150" zoomScalePageLayoutView="150" workbookViewId="0">
      <selection activeCell="E6" sqref="E5: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428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5.1243499999999997</v>
      </c>
      <c r="C3" s="139" t="s">
        <v>4</v>
      </c>
      <c r="D3" s="140"/>
      <c r="E3" s="5">
        <f>(B3/B2)+15%</f>
        <v>5.2743500000000001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460</v>
      </c>
      <c r="B5" s="12">
        <v>0.5</v>
      </c>
      <c r="C5" s="13" t="s">
        <v>11</v>
      </c>
      <c r="D5" s="13" t="s">
        <v>11</v>
      </c>
      <c r="E5" s="14">
        <f>SUMIF(Insumos!$A$1178:$A$1324,A5,Insumos!$D$1178:$D$1324)</f>
        <v>2.99</v>
      </c>
      <c r="F5" s="15">
        <f t="shared" ref="F5:F17" si="0">E5*B5</f>
        <v>1.4950000000000001</v>
      </c>
      <c r="G5" s="27"/>
      <c r="H5" t="s">
        <v>7</v>
      </c>
    </row>
    <row r="6" spans="1:9">
      <c r="A6" s="11" t="s">
        <v>21</v>
      </c>
      <c r="B6" s="12">
        <v>5</v>
      </c>
      <c r="C6" s="16" t="s">
        <v>7</v>
      </c>
      <c r="D6" s="16" t="s">
        <v>7</v>
      </c>
      <c r="E6" s="14">
        <f>SUMIF(Insumos!$A$1178:$A$1324,A6,Insumos!$D$1178:$D$1324)</f>
        <v>0.13</v>
      </c>
      <c r="F6" s="15">
        <f t="shared" si="0"/>
        <v>0.65</v>
      </c>
      <c r="G6" s="27"/>
      <c r="H6" t="s">
        <v>11</v>
      </c>
      <c r="I6" s="27"/>
    </row>
    <row r="7" spans="1:9">
      <c r="A7" s="11" t="s">
        <v>22</v>
      </c>
      <c r="B7" s="12">
        <v>0.2</v>
      </c>
      <c r="C7" s="17" t="s">
        <v>11</v>
      </c>
      <c r="D7" s="17" t="s">
        <v>11</v>
      </c>
      <c r="E7" s="14">
        <f>SUMIF(Insumos!$A$1178:$A$1324,A7,Insumos!$D$1178:$D$1324)</f>
        <v>4.55</v>
      </c>
      <c r="F7" s="15">
        <f t="shared" si="0"/>
        <v>0.91</v>
      </c>
      <c r="G7" s="27"/>
      <c r="H7" t="s">
        <v>12</v>
      </c>
      <c r="I7" s="27"/>
    </row>
    <row r="8" spans="1:9">
      <c r="A8" s="11" t="s">
        <v>75</v>
      </c>
      <c r="B8" s="12">
        <v>0.25</v>
      </c>
      <c r="C8" s="17" t="s">
        <v>14</v>
      </c>
      <c r="D8" s="17" t="s">
        <v>14</v>
      </c>
      <c r="E8" s="14">
        <f>SUMIF(Insumos!$A$1178:$A$1324,A8,Insumos!$D$1178:$D$1324)</f>
        <v>2</v>
      </c>
      <c r="F8" s="15">
        <f t="shared" si="0"/>
        <v>0.5</v>
      </c>
      <c r="G8" s="27"/>
      <c r="H8" t="s">
        <v>14</v>
      </c>
      <c r="I8" s="27"/>
    </row>
    <row r="9" spans="1:9">
      <c r="A9" s="11" t="s">
        <v>60</v>
      </c>
      <c r="B9" s="12">
        <v>0.04</v>
      </c>
      <c r="C9" s="17" t="s">
        <v>12</v>
      </c>
      <c r="D9" s="17" t="s">
        <v>12</v>
      </c>
      <c r="E9" s="14">
        <f>SUMIF(Insumos!$A$1178:$A$1324,A9,Insumos!$D$1178:$D$1324)</f>
        <v>3.99</v>
      </c>
      <c r="F9" s="15">
        <f t="shared" si="0"/>
        <v>0.15960000000000002</v>
      </c>
      <c r="G9" s="27"/>
      <c r="H9" t="s">
        <v>12</v>
      </c>
      <c r="I9" s="27"/>
    </row>
    <row r="10" spans="1:9">
      <c r="A10" s="11" t="s">
        <v>17</v>
      </c>
      <c r="B10" s="12">
        <v>0.1</v>
      </c>
      <c r="C10" s="17" t="s">
        <v>11</v>
      </c>
      <c r="D10" s="17" t="s">
        <v>11</v>
      </c>
      <c r="E10" s="14">
        <f>SUMIF(Insumos!$A$1178:$A$1324,A10,Insumos!$D$1178:$D$1324)</f>
        <v>2.76</v>
      </c>
      <c r="F10" s="15">
        <f t="shared" si="0"/>
        <v>0.27599999999999997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34</v>
      </c>
      <c r="B12" s="12">
        <v>5.0000000000000001E-3</v>
      </c>
      <c r="C12" s="17" t="s">
        <v>11</v>
      </c>
      <c r="D12" s="17" t="s">
        <v>11</v>
      </c>
      <c r="E12" s="14">
        <f>SUMIF(Insumos!$A$1178:$A$1324,A12,Insumos!$D$1178:$D$1324)</f>
        <v>213.75</v>
      </c>
      <c r="F12" s="15">
        <f t="shared" si="0"/>
        <v>1.0687500000000001</v>
      </c>
      <c r="G12" s="27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G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G15" s="27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 ht="16" thickBot="1">
      <c r="A18" s="141"/>
      <c r="B18" s="141"/>
      <c r="C18" s="141"/>
      <c r="D18" s="142"/>
      <c r="E18" s="18" t="s">
        <v>15</v>
      </c>
      <c r="F18" s="19">
        <f>SUM(F5:F17)</f>
        <v>5.1243499999999997</v>
      </c>
    </row>
    <row r="19" spans="1:6" ht="16" thickBot="1">
      <c r="A19" s="131" t="s">
        <v>16</v>
      </c>
      <c r="B19" s="132"/>
      <c r="C19" s="132"/>
      <c r="D19" s="132"/>
      <c r="E19" s="132"/>
      <c r="F19" s="133"/>
    </row>
    <row r="20" spans="1:6">
      <c r="A20" s="27" t="s">
        <v>459</v>
      </c>
      <c r="B20" s="21"/>
      <c r="C20" s="21"/>
      <c r="D20" s="21"/>
      <c r="E20" s="21"/>
      <c r="F20" s="22"/>
    </row>
    <row r="21" spans="1:6">
      <c r="A21" s="27" t="s">
        <v>458</v>
      </c>
      <c r="B21" s="23"/>
      <c r="C21" s="23"/>
      <c r="D21" s="23"/>
      <c r="E21" s="23"/>
      <c r="F21" s="24"/>
    </row>
    <row r="22" spans="1:6">
      <c r="A22" s="27" t="s">
        <v>457</v>
      </c>
      <c r="B22" s="23"/>
      <c r="C22" s="23"/>
      <c r="D22" s="23"/>
      <c r="E22" s="23"/>
      <c r="F22" s="24"/>
    </row>
    <row r="23" spans="1:6">
      <c r="A23" s="27" t="s">
        <v>456</v>
      </c>
      <c r="B23" s="23"/>
      <c r="C23" s="23"/>
      <c r="D23" s="23"/>
      <c r="E23" s="23"/>
      <c r="F23" s="24"/>
    </row>
    <row r="24" spans="1:6">
      <c r="A24" s="27" t="s">
        <v>455</v>
      </c>
      <c r="B24" s="23"/>
      <c r="C24" s="23"/>
      <c r="D24" s="23"/>
      <c r="E24" s="23"/>
      <c r="F24" s="24"/>
    </row>
    <row r="25" spans="1:6">
      <c r="A25" s="28" t="s">
        <v>454</v>
      </c>
      <c r="B25" s="23"/>
      <c r="C25" s="23"/>
      <c r="D25" s="23"/>
      <c r="E25" s="23"/>
      <c r="F25" s="24"/>
    </row>
    <row r="26" spans="1:6">
      <c r="A26" s="27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116"/>
      <c r="B28" s="26"/>
      <c r="C28" s="26"/>
      <c r="D28" s="26"/>
      <c r="E28" s="26"/>
      <c r="F28" s="26"/>
    </row>
    <row r="29" spans="1:6">
      <c r="A29" s="118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7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I36"/>
  <sheetViews>
    <sheetView topLeftCell="A9" zoomScale="150" zoomScaleNormal="150" zoomScalePageLayoutView="150" workbookViewId="0">
      <selection activeCell="E6" sqref="E5: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467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2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10.654250000000001</v>
      </c>
      <c r="C3" s="139" t="s">
        <v>4</v>
      </c>
      <c r="D3" s="140"/>
      <c r="E3" s="5">
        <f>(B3/B2)+15%</f>
        <v>5.4771250000000009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40</v>
      </c>
      <c r="B5" s="12">
        <v>0.5</v>
      </c>
      <c r="C5" s="13" t="s">
        <v>11</v>
      </c>
      <c r="D5" s="13" t="s">
        <v>11</v>
      </c>
      <c r="E5" s="14">
        <f>SUMIF(Insumos!$A$1178:$A$1324,A5,Insumos!$D$1178:$D$1324)</f>
        <v>12.99</v>
      </c>
      <c r="F5" s="15">
        <f t="shared" ref="F5:F19" si="0">E5*B5</f>
        <v>6.4950000000000001</v>
      </c>
      <c r="H5" t="s">
        <v>7</v>
      </c>
    </row>
    <row r="6" spans="1:9">
      <c r="A6" s="11" t="s">
        <v>18</v>
      </c>
      <c r="B6" s="12">
        <v>2</v>
      </c>
      <c r="C6" s="16" t="s">
        <v>7</v>
      </c>
      <c r="D6" s="16" t="s">
        <v>7</v>
      </c>
      <c r="E6" s="14">
        <f>SUMIF(Insumos!$A$1178:$A$1324,A6,Insumos!$D$1178:$D$1324)</f>
        <v>0.44</v>
      </c>
      <c r="F6" s="15">
        <f t="shared" si="0"/>
        <v>0.88</v>
      </c>
      <c r="G6" s="27"/>
      <c r="H6" t="s">
        <v>11</v>
      </c>
    </row>
    <row r="7" spans="1:9">
      <c r="A7" s="11" t="s">
        <v>17</v>
      </c>
      <c r="B7" s="12">
        <v>0.1</v>
      </c>
      <c r="C7" s="17" t="s">
        <v>11</v>
      </c>
      <c r="D7" s="17" t="s">
        <v>11</v>
      </c>
      <c r="E7" s="14">
        <f>SUMIF(Insumos!$A$1178:$A$1324,A7,Insumos!$D$1178:$D$1324)</f>
        <v>2.76</v>
      </c>
      <c r="F7" s="15">
        <f t="shared" si="0"/>
        <v>0.27599999999999997</v>
      </c>
      <c r="G7" s="27"/>
      <c r="H7" t="s">
        <v>12</v>
      </c>
      <c r="I7" s="27"/>
    </row>
    <row r="8" spans="1:9">
      <c r="A8" s="11" t="s">
        <v>36</v>
      </c>
      <c r="B8" s="12">
        <v>0.1</v>
      </c>
      <c r="C8" s="17" t="s">
        <v>11</v>
      </c>
      <c r="D8" s="17" t="s">
        <v>11</v>
      </c>
      <c r="E8" s="14">
        <f>SUMIF(Insumos!$A$1178:$A$1324,A8,Insumos!$D$1178:$D$1324)</f>
        <v>11.02</v>
      </c>
      <c r="F8" s="15">
        <f t="shared" si="0"/>
        <v>1.1020000000000001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 t="s">
        <v>37</v>
      </c>
      <c r="B10" s="12">
        <v>0.04</v>
      </c>
      <c r="C10" s="17" t="s">
        <v>11</v>
      </c>
      <c r="D10" s="17" t="s">
        <v>11</v>
      </c>
      <c r="E10" s="14">
        <f>SUMIF(Insumos!$A$1178:$A$1324,A10,Insumos!$D$1178:$D$1324)</f>
        <v>20</v>
      </c>
      <c r="F10" s="15">
        <f t="shared" si="0"/>
        <v>0.8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  <c r="G12" s="28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10.654250000000001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466</v>
      </c>
      <c r="B22" s="21"/>
      <c r="C22" s="21"/>
      <c r="D22" s="21"/>
      <c r="E22" s="21"/>
      <c r="F22" s="22"/>
    </row>
    <row r="23" spans="1:6">
      <c r="A23" s="27" t="s">
        <v>465</v>
      </c>
      <c r="B23" s="23"/>
      <c r="C23" s="23"/>
      <c r="D23" s="23"/>
      <c r="E23" s="23"/>
      <c r="F23" s="24"/>
    </row>
    <row r="24" spans="1:6">
      <c r="A24" s="27" t="s">
        <v>464</v>
      </c>
      <c r="B24" s="23"/>
      <c r="C24" s="23"/>
      <c r="D24" s="23"/>
      <c r="E24" s="23"/>
      <c r="F24" s="24"/>
    </row>
    <row r="25" spans="1:6">
      <c r="A25" s="27" t="s">
        <v>463</v>
      </c>
      <c r="B25" s="23"/>
      <c r="C25" s="23"/>
      <c r="D25" s="23"/>
      <c r="E25" s="23"/>
      <c r="F25" s="24"/>
    </row>
    <row r="26" spans="1:6">
      <c r="A26" s="27" t="s">
        <v>462</v>
      </c>
      <c r="B26" s="23"/>
      <c r="C26" s="23"/>
      <c r="D26" s="23"/>
      <c r="E26" s="23"/>
      <c r="F26" s="24"/>
    </row>
    <row r="27" spans="1:6">
      <c r="A27" s="27" t="s">
        <v>461</v>
      </c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5:D6 C9:D19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I31"/>
  <sheetViews>
    <sheetView topLeftCell="A8" zoomScale="150" zoomScaleNormal="150" zoomScalePageLayoutView="150" workbookViewId="0">
      <selection activeCell="A23" sqref="A23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426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2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22.591950000000001</v>
      </c>
      <c r="C3" s="139" t="s">
        <v>4</v>
      </c>
      <c r="D3" s="140"/>
      <c r="E3" s="5">
        <f>(B3/B2)+15%</f>
        <v>11.445975000000001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236</v>
      </c>
      <c r="B5" s="12">
        <v>0.5</v>
      </c>
      <c r="C5" s="13" t="s">
        <v>11</v>
      </c>
      <c r="D5" s="13" t="s">
        <v>11</v>
      </c>
      <c r="E5" s="14">
        <f>SUMIF(Insumos!$A$1178:$A$1324,A5,Insumos!$D$1178:$D$1324)</f>
        <v>41</v>
      </c>
      <c r="F5" s="15">
        <f t="shared" ref="F5:F17" si="0">E5*B5</f>
        <v>20.5</v>
      </c>
      <c r="H5" t="s">
        <v>7</v>
      </c>
    </row>
    <row r="6" spans="1:9">
      <c r="A6" s="11" t="s">
        <v>22</v>
      </c>
      <c r="B6" s="12">
        <v>0.1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 t="shared" si="0"/>
        <v>0.45500000000000002</v>
      </c>
      <c r="G6" s="27"/>
      <c r="H6" t="s">
        <v>11</v>
      </c>
      <c r="I6" s="27"/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64</v>
      </c>
      <c r="B8" s="12">
        <v>0.04</v>
      </c>
      <c r="C8" s="17" t="s">
        <v>12</v>
      </c>
      <c r="D8" s="17" t="s">
        <v>12</v>
      </c>
      <c r="E8" s="14">
        <f>SUMIF(Insumos!$A$1178:$A$1324,A8,Insumos!$D$1178:$D$1324)</f>
        <v>3.32</v>
      </c>
      <c r="F8" s="15">
        <f t="shared" si="0"/>
        <v>0.1328</v>
      </c>
      <c r="G8" s="27"/>
      <c r="H8" t="s">
        <v>14</v>
      </c>
      <c r="I8" s="27"/>
    </row>
    <row r="9" spans="1:9">
      <c r="A9" s="11" t="s">
        <v>17</v>
      </c>
      <c r="B9" s="12">
        <v>0.04</v>
      </c>
      <c r="C9" s="17" t="s">
        <v>11</v>
      </c>
      <c r="D9" s="17" t="s">
        <v>11</v>
      </c>
      <c r="E9" s="14">
        <f>SUMIF(Insumos!$A$1178:$A$1324,A9,Insumos!$D$1178:$D$1324)</f>
        <v>2.76</v>
      </c>
      <c r="F9" s="15">
        <f t="shared" si="0"/>
        <v>0.1104</v>
      </c>
      <c r="G9" s="27"/>
      <c r="H9" t="s">
        <v>12</v>
      </c>
      <c r="I9" s="27"/>
    </row>
    <row r="10" spans="1:9">
      <c r="A10" s="11" t="s">
        <v>34</v>
      </c>
      <c r="B10" s="12">
        <v>5.0000000000000001E-3</v>
      </c>
      <c r="C10" s="17" t="s">
        <v>11</v>
      </c>
      <c r="D10" s="17" t="s">
        <v>11</v>
      </c>
      <c r="E10" s="14">
        <f>SUMIF(Insumos!$A$1178:$A$1324,A10,Insumos!$D$1178:$D$1324)</f>
        <v>213.75</v>
      </c>
      <c r="F10" s="15">
        <f t="shared" si="0"/>
        <v>1.0687500000000001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  <c r="G12" s="27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G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G15" s="27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  <c r="G16" s="27"/>
    </row>
    <row r="17" spans="1:7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  <c r="G17" s="27"/>
    </row>
    <row r="18" spans="1:7" ht="16" thickBot="1">
      <c r="A18" s="141"/>
      <c r="B18" s="141"/>
      <c r="C18" s="141"/>
      <c r="D18" s="142"/>
      <c r="E18" s="18" t="s">
        <v>15</v>
      </c>
      <c r="F18" s="19">
        <f>SUM(F5:F17)</f>
        <v>22.591950000000001</v>
      </c>
      <c r="G18" s="27"/>
    </row>
    <row r="19" spans="1:7" ht="16" thickBot="1">
      <c r="A19" s="131" t="s">
        <v>16</v>
      </c>
      <c r="B19" s="132"/>
      <c r="C19" s="132"/>
      <c r="D19" s="132"/>
      <c r="E19" s="132"/>
      <c r="F19" s="133"/>
      <c r="G19" s="27"/>
    </row>
    <row r="20" spans="1:7">
      <c r="A20" s="27" t="s">
        <v>494</v>
      </c>
      <c r="B20" s="21"/>
      <c r="C20" s="21"/>
      <c r="D20" s="21"/>
      <c r="E20" s="21"/>
      <c r="F20" s="22"/>
      <c r="G20" s="27"/>
    </row>
    <row r="21" spans="1:7">
      <c r="A21" s="27" t="s">
        <v>495</v>
      </c>
      <c r="B21" s="23"/>
      <c r="C21" s="23"/>
      <c r="D21" s="23"/>
      <c r="E21" s="23"/>
      <c r="F21" s="24"/>
      <c r="G21" s="27"/>
    </row>
    <row r="22" spans="1:7">
      <c r="A22" s="27" t="s">
        <v>496</v>
      </c>
      <c r="B22" s="23"/>
      <c r="C22" s="23"/>
      <c r="D22" s="23"/>
      <c r="E22" s="23"/>
      <c r="F22" s="24"/>
    </row>
    <row r="23" spans="1:7">
      <c r="A23" s="27"/>
      <c r="B23" s="23"/>
      <c r="C23" s="23"/>
      <c r="D23" s="23"/>
      <c r="E23" s="23"/>
      <c r="F23" s="24"/>
    </row>
    <row r="24" spans="1:7">
      <c r="A24" s="27"/>
      <c r="B24" s="23"/>
      <c r="C24" s="23"/>
      <c r="D24" s="23"/>
      <c r="E24" s="23"/>
      <c r="F24" s="24"/>
    </row>
    <row r="25" spans="1:7">
      <c r="A25" s="27"/>
      <c r="B25" s="23"/>
      <c r="C25" s="23"/>
      <c r="D25" s="23"/>
      <c r="E25" s="23"/>
      <c r="F25" s="24"/>
    </row>
    <row r="26" spans="1:7">
      <c r="A26" s="27"/>
      <c r="B26" s="23"/>
      <c r="C26" s="23"/>
      <c r="D26" s="23"/>
      <c r="E26" s="23"/>
      <c r="F26" s="24"/>
    </row>
    <row r="27" spans="1:7">
      <c r="A27" s="27"/>
      <c r="B27" s="23"/>
      <c r="C27" s="23"/>
      <c r="D27" s="23"/>
      <c r="E27" s="23"/>
      <c r="F27" s="24"/>
    </row>
    <row r="28" spans="1:7">
      <c r="A28" s="27"/>
      <c r="B28" s="26"/>
      <c r="C28" s="26"/>
      <c r="D28" s="26"/>
      <c r="E28" s="26"/>
      <c r="F28" s="26"/>
    </row>
    <row r="29" spans="1:7">
      <c r="A29" s="27"/>
    </row>
    <row r="30" spans="1:7">
      <c r="A30" s="27"/>
    </row>
    <row r="31" spans="1:7">
      <c r="A31" s="28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7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I36"/>
  <sheetViews>
    <sheetView topLeftCell="A10" zoomScale="150" zoomScaleNormal="150" zoomScalePageLayoutView="150" workbookViewId="0">
      <selection activeCell="A26" sqref="A2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468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2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18.613119999999999</v>
      </c>
      <c r="C3" s="139" t="s">
        <v>4</v>
      </c>
      <c r="D3" s="140"/>
      <c r="E3" s="5">
        <f>(B3/B2)+15%</f>
        <v>9.4565599999999996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96</v>
      </c>
      <c r="B5" s="12">
        <v>0.5</v>
      </c>
      <c r="C5" s="13" t="s">
        <v>11</v>
      </c>
      <c r="D5" s="13" t="s">
        <v>11</v>
      </c>
      <c r="E5" s="14">
        <f>SUMIF(Insumos!$A$1178:$A$1324,A5,Insumos!$D$1178:$D$1324)</f>
        <v>28.15</v>
      </c>
      <c r="F5" s="15">
        <f t="shared" ref="F5:F19" si="0">E5*B5</f>
        <v>14.074999999999999</v>
      </c>
      <c r="H5" t="s">
        <v>7</v>
      </c>
    </row>
    <row r="6" spans="1:9">
      <c r="A6" s="11" t="s">
        <v>18</v>
      </c>
      <c r="B6" s="12">
        <v>2</v>
      </c>
      <c r="C6" s="16" t="s">
        <v>7</v>
      </c>
      <c r="D6" s="16" t="s">
        <v>7</v>
      </c>
      <c r="E6" s="14">
        <f>SUMIF(Insumos!$A$1178:$A$1324,A6,Insumos!$D$1178:$D$1324)</f>
        <v>0.44</v>
      </c>
      <c r="F6" s="15">
        <f t="shared" si="0"/>
        <v>0.88</v>
      </c>
      <c r="H6" t="s">
        <v>11</v>
      </c>
    </row>
    <row r="7" spans="1:9">
      <c r="A7" s="11" t="s">
        <v>17</v>
      </c>
      <c r="B7" s="12">
        <v>0.1</v>
      </c>
      <c r="C7" s="17" t="s">
        <v>11</v>
      </c>
      <c r="D7" s="17" t="s">
        <v>11</v>
      </c>
      <c r="E7" s="14">
        <f>SUMIF(Insumos!$A$1178:$A$1324,A7,Insumos!$D$1178:$D$1324)</f>
        <v>2.76</v>
      </c>
      <c r="F7" s="15">
        <f t="shared" si="0"/>
        <v>0.27599999999999997</v>
      </c>
      <c r="G7" s="27"/>
      <c r="H7" t="s">
        <v>12</v>
      </c>
      <c r="I7" s="27"/>
    </row>
    <row r="8" spans="1:9">
      <c r="A8" s="11" t="s">
        <v>36</v>
      </c>
      <c r="B8" s="12">
        <v>0.1</v>
      </c>
      <c r="C8" s="17" t="s">
        <v>11</v>
      </c>
      <c r="D8" s="17" t="s">
        <v>11</v>
      </c>
      <c r="E8" s="14">
        <f>SUMIF(Insumos!$A$1178:$A$1324,A8,Insumos!$D$1178:$D$1324)</f>
        <v>11.02</v>
      </c>
      <c r="F8" s="15">
        <f t="shared" si="0"/>
        <v>1.1020000000000001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 t="s">
        <v>37</v>
      </c>
      <c r="B10" s="12">
        <v>0.04</v>
      </c>
      <c r="C10" s="17" t="s">
        <v>11</v>
      </c>
      <c r="D10" s="17" t="s">
        <v>11</v>
      </c>
      <c r="E10" s="14">
        <f>SUMIF(Insumos!$A$1178:$A$1324,A10,Insumos!$D$1178:$D$1324)</f>
        <v>20</v>
      </c>
      <c r="F10" s="15">
        <f t="shared" si="0"/>
        <v>0.8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 t="s">
        <v>310</v>
      </c>
      <c r="B12" s="12">
        <v>0.08</v>
      </c>
      <c r="C12" s="17" t="s">
        <v>12</v>
      </c>
      <c r="D12" s="17" t="s">
        <v>12</v>
      </c>
      <c r="E12" s="14">
        <f>SUMIF(Insumos!$A$1178:$A$1324,A12,Insumos!$D$1178:$D$1324)</f>
        <v>4.7358750000000001</v>
      </c>
      <c r="F12" s="15">
        <f t="shared" si="0"/>
        <v>0.37887000000000004</v>
      </c>
      <c r="G12" s="28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18.613119999999999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497</v>
      </c>
      <c r="B22" s="21"/>
      <c r="C22" s="21"/>
      <c r="D22" s="21"/>
      <c r="E22" s="21"/>
      <c r="F22" s="22"/>
    </row>
    <row r="23" spans="1:6">
      <c r="A23" s="28" t="s">
        <v>500</v>
      </c>
      <c r="B23" s="23"/>
      <c r="C23" s="23"/>
      <c r="D23" s="23"/>
      <c r="E23" s="23"/>
      <c r="F23" s="24"/>
    </row>
    <row r="24" spans="1:6">
      <c r="A24" s="27" t="s">
        <v>498</v>
      </c>
      <c r="B24" s="23"/>
      <c r="C24" s="23"/>
      <c r="D24" s="23"/>
      <c r="E24" s="23"/>
      <c r="F24" s="24"/>
    </row>
    <row r="25" spans="1:6">
      <c r="A25" s="27" t="s">
        <v>499</v>
      </c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9:D19 C5:D6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H29"/>
  <sheetViews>
    <sheetView zoomScale="150" zoomScaleNormal="150" zoomScalePageLayoutView="150" workbookViewId="0">
      <selection activeCell="E11" sqref="E11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41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18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27.864999999999998</v>
      </c>
      <c r="C3" s="139" t="s">
        <v>4</v>
      </c>
      <c r="D3" s="140"/>
      <c r="E3" s="5">
        <f>(B3/B2)+15%</f>
        <v>1.6980555555555554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42</v>
      </c>
      <c r="B5" s="12">
        <v>2.5</v>
      </c>
      <c r="C5" s="13" t="s">
        <v>11</v>
      </c>
      <c r="D5" s="13" t="s">
        <v>11</v>
      </c>
      <c r="E5" s="14">
        <f>SUMIF(Insumos!$A$1178:$A$1324,A5,Insumos!$D$1178:$D$1324)</f>
        <v>11.12</v>
      </c>
      <c r="F5" s="15">
        <f t="shared" ref="F5:F12" si="0">E5*B5</f>
        <v>27.799999999999997</v>
      </c>
      <c r="H5" t="s">
        <v>7</v>
      </c>
    </row>
    <row r="6" spans="1:8">
      <c r="A6" s="11"/>
      <c r="B6" s="12"/>
      <c r="C6" s="16"/>
      <c r="D6" s="16"/>
      <c r="E6" s="14">
        <f>SUMIF(Insumos!$A$1178:$A$1324,A6,Insumos!$D$1178:$D$1324)</f>
        <v>0</v>
      </c>
      <c r="F6" s="15">
        <f t="shared" si="0"/>
        <v>0</v>
      </c>
      <c r="H6" t="s">
        <v>11</v>
      </c>
    </row>
    <row r="7" spans="1:8">
      <c r="A7" s="11"/>
      <c r="B7" s="12"/>
      <c r="C7" s="17"/>
      <c r="D7" s="17"/>
      <c r="E7" s="14">
        <f>SUMIF(Insumos!$A$1178:$A$1324,A7,Insumos!$D$1178:$D$1324)</f>
        <v>0</v>
      </c>
      <c r="F7" s="15">
        <f t="shared" si="0"/>
        <v>0</v>
      </c>
      <c r="H7" t="s">
        <v>12</v>
      </c>
    </row>
    <row r="8" spans="1:8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</row>
    <row r="12" spans="1:8">
      <c r="A12" s="11"/>
      <c r="B12" s="12"/>
      <c r="C12" s="17"/>
      <c r="D12" s="17"/>
      <c r="E12" s="14"/>
      <c r="F12" s="15">
        <f t="shared" si="0"/>
        <v>0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27.864999999999998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 ht="18">
      <c r="A15" s="29" t="s">
        <v>43</v>
      </c>
      <c r="B15" s="21"/>
      <c r="C15" s="21"/>
      <c r="D15" s="21"/>
      <c r="E15" s="21"/>
      <c r="F15" s="22"/>
    </row>
    <row r="16" spans="1:8" ht="18">
      <c r="A16" s="29"/>
      <c r="B16" s="23"/>
      <c r="C16" s="23"/>
      <c r="D16" s="23"/>
      <c r="E16" s="23"/>
      <c r="F16" s="24"/>
    </row>
    <row r="17" spans="1:6" ht="18">
      <c r="A17" s="29"/>
      <c r="B17" s="23"/>
      <c r="C17" s="23"/>
      <c r="D17" s="23"/>
      <c r="E17" s="23"/>
      <c r="F17" s="24"/>
    </row>
    <row r="18" spans="1:6" ht="18">
      <c r="A18" s="29"/>
      <c r="B18" s="23"/>
      <c r="C18" s="23"/>
      <c r="D18" s="23"/>
      <c r="E18" s="23"/>
      <c r="F18" s="24"/>
    </row>
    <row r="19" spans="1:6" ht="18">
      <c r="A19" s="29"/>
      <c r="B19" s="23"/>
      <c r="C19" s="23"/>
      <c r="D19" s="23"/>
      <c r="E19" s="23"/>
      <c r="F19" s="24"/>
    </row>
    <row r="20" spans="1:6" ht="18">
      <c r="A20" s="29"/>
      <c r="B20" s="23"/>
      <c r="C20" s="23"/>
      <c r="D20" s="23"/>
      <c r="E20" s="23"/>
      <c r="F20" s="24"/>
    </row>
    <row r="21" spans="1:6">
      <c r="A21" s="58"/>
      <c r="B21" s="23"/>
      <c r="C21" s="23"/>
      <c r="D21" s="23"/>
      <c r="E21" s="23"/>
      <c r="F21" s="24"/>
    </row>
    <row r="22" spans="1:6">
      <c r="A22" s="58"/>
      <c r="B22" s="23"/>
      <c r="C22" s="23"/>
      <c r="D22" s="23"/>
      <c r="E22" s="23"/>
      <c r="F22" s="24"/>
    </row>
    <row r="23" spans="1:6" ht="18">
      <c r="A23" s="29"/>
      <c r="B23" s="26"/>
      <c r="C23" s="26"/>
      <c r="D23" s="26"/>
      <c r="E23" s="26"/>
      <c r="F23" s="26"/>
    </row>
    <row r="24" spans="1:6" ht="18">
      <c r="A24" s="29"/>
    </row>
    <row r="25" spans="1:6" ht="18">
      <c r="A25" s="29"/>
    </row>
    <row r="26" spans="1:6" ht="18">
      <c r="A26" s="29"/>
    </row>
    <row r="27" spans="1:6" ht="18">
      <c r="A27" s="29"/>
    </row>
    <row r="28" spans="1:6" ht="18">
      <c r="A28" s="29"/>
    </row>
    <row r="29" spans="1:6" ht="18">
      <c r="A29" s="29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5:D6 C9:D12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I31"/>
  <sheetViews>
    <sheetView topLeftCell="A7" zoomScale="150" zoomScaleNormal="150" zoomScalePageLayoutView="150" workbookViewId="0">
      <selection activeCell="A20" sqref="A20:A21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470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8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41.364999999999995</v>
      </c>
      <c r="C3" s="139" t="s">
        <v>4</v>
      </c>
      <c r="D3" s="140"/>
      <c r="E3" s="5">
        <f>(B3/B2)+15%</f>
        <v>5.3206249999999997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42</v>
      </c>
      <c r="B5" s="12">
        <v>2.5</v>
      </c>
      <c r="C5" s="13" t="s">
        <v>11</v>
      </c>
      <c r="D5" s="13" t="s">
        <v>11</v>
      </c>
      <c r="E5" s="14">
        <f>SUMIF(Insumos!$A$1178:$A$1324,A5,Insumos!$D$1178:$D$1324)</f>
        <v>11.12</v>
      </c>
      <c r="F5" s="15">
        <f t="shared" ref="F5:F17" si="0">E5*B5</f>
        <v>27.799999999999997</v>
      </c>
      <c r="H5" t="s">
        <v>7</v>
      </c>
    </row>
    <row r="6" spans="1:9">
      <c r="A6" s="11" t="s">
        <v>469</v>
      </c>
      <c r="B6" s="12">
        <v>0.5</v>
      </c>
      <c r="C6" s="16" t="s">
        <v>11</v>
      </c>
      <c r="D6" s="16" t="s">
        <v>11</v>
      </c>
      <c r="E6" s="14">
        <f>SUMIF(Insumos!$A$1178:$A$1324,A6,Insumos!$D$1178:$D$1324)</f>
        <v>27</v>
      </c>
      <c r="F6" s="15">
        <f t="shared" si="0"/>
        <v>13.5</v>
      </c>
      <c r="G6" s="27"/>
      <c r="H6" t="s">
        <v>11</v>
      </c>
      <c r="I6" s="27"/>
    </row>
    <row r="7" spans="1:9">
      <c r="A7" s="11"/>
      <c r="B7" s="12"/>
      <c r="C7" s="17"/>
      <c r="D7" s="17"/>
      <c r="E7" s="14">
        <f>SUMIF(Insumos!$A$1178:$A$1324,A7,Insumos!$D$1178:$D$1324)</f>
        <v>0</v>
      </c>
      <c r="F7" s="15">
        <f t="shared" si="0"/>
        <v>0</v>
      </c>
      <c r="G7" s="27"/>
      <c r="H7" t="s">
        <v>12</v>
      </c>
      <c r="I7" s="27"/>
    </row>
    <row r="8" spans="1:9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G8" s="27"/>
      <c r="H8" t="s">
        <v>14</v>
      </c>
      <c r="I8" s="27"/>
    </row>
    <row r="9" spans="1:9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G9" s="27"/>
      <c r="H9" t="s">
        <v>12</v>
      </c>
      <c r="I9" s="27"/>
    </row>
    <row r="10" spans="1:9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  <c r="G12" s="27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G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G15" s="27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  <c r="G16" s="27"/>
    </row>
    <row r="17" spans="1:7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  <c r="G17" s="27"/>
    </row>
    <row r="18" spans="1:7" ht="16" thickBot="1">
      <c r="A18" s="141"/>
      <c r="B18" s="141"/>
      <c r="C18" s="141"/>
      <c r="D18" s="142"/>
      <c r="E18" s="18" t="s">
        <v>15</v>
      </c>
      <c r="F18" s="19">
        <f>SUM(F5:F17)</f>
        <v>41.364999999999995</v>
      </c>
      <c r="G18" s="27"/>
    </row>
    <row r="19" spans="1:7" ht="16" thickBot="1">
      <c r="A19" s="131" t="s">
        <v>16</v>
      </c>
      <c r="B19" s="132"/>
      <c r="C19" s="132"/>
      <c r="D19" s="132"/>
      <c r="E19" s="132"/>
      <c r="F19" s="133"/>
      <c r="G19" s="27"/>
    </row>
    <row r="20" spans="1:7">
      <c r="A20" s="27" t="s">
        <v>501</v>
      </c>
      <c r="B20" s="21"/>
      <c r="C20" s="21"/>
      <c r="D20" s="21"/>
      <c r="E20" s="21"/>
      <c r="F20" s="22"/>
      <c r="G20" s="27"/>
    </row>
    <row r="21" spans="1:7">
      <c r="A21" s="27" t="s">
        <v>502</v>
      </c>
      <c r="B21" s="23"/>
      <c r="C21" s="23"/>
      <c r="D21" s="23"/>
      <c r="E21" s="23"/>
      <c r="F21" s="24"/>
      <c r="G21" s="27"/>
    </row>
    <row r="22" spans="1:7">
      <c r="A22" s="27"/>
      <c r="B22" s="23"/>
      <c r="C22" s="23"/>
      <c r="D22" s="23"/>
      <c r="E22" s="23"/>
      <c r="F22" s="24"/>
    </row>
    <row r="23" spans="1:7">
      <c r="A23" s="27"/>
      <c r="B23" s="23"/>
      <c r="C23" s="23"/>
      <c r="D23" s="23"/>
      <c r="E23" s="23"/>
      <c r="F23" s="24"/>
    </row>
    <row r="24" spans="1:7">
      <c r="A24" s="27"/>
      <c r="B24" s="23"/>
      <c r="C24" s="23"/>
      <c r="D24" s="23"/>
      <c r="E24" s="23"/>
      <c r="F24" s="24"/>
    </row>
    <row r="25" spans="1:7">
      <c r="A25" s="27"/>
      <c r="B25" s="23"/>
      <c r="C25" s="23"/>
      <c r="D25" s="23"/>
      <c r="E25" s="23"/>
      <c r="F25" s="24"/>
    </row>
    <row r="26" spans="1:7">
      <c r="A26" s="27"/>
      <c r="B26" s="23"/>
      <c r="C26" s="23"/>
      <c r="D26" s="23"/>
      <c r="E26" s="23"/>
      <c r="F26" s="24"/>
    </row>
    <row r="27" spans="1:7">
      <c r="A27" s="27"/>
      <c r="B27" s="23"/>
      <c r="C27" s="23"/>
      <c r="D27" s="23"/>
      <c r="E27" s="23"/>
      <c r="F27" s="24"/>
    </row>
    <row r="28" spans="1:7">
      <c r="A28" s="27"/>
      <c r="B28" s="26"/>
      <c r="C28" s="26"/>
      <c r="D28" s="26"/>
      <c r="E28" s="26"/>
      <c r="F28" s="26"/>
    </row>
    <row r="29" spans="1:7">
      <c r="A29" s="27"/>
    </row>
    <row r="30" spans="1:7">
      <c r="A30" s="27"/>
    </row>
    <row r="31" spans="1:7">
      <c r="A31" s="28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9:D17 C5:D6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I36"/>
  <sheetViews>
    <sheetView topLeftCell="A10" zoomScale="150" zoomScaleNormal="150" zoomScalePageLayoutView="150" workbookViewId="0">
      <selection activeCell="A24" sqref="A2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471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8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47.764999999999993</v>
      </c>
      <c r="C3" s="139" t="s">
        <v>4</v>
      </c>
      <c r="D3" s="140"/>
      <c r="E3" s="5">
        <f>(B3/B2)+15%</f>
        <v>6.1206249999999995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  <c r="G4" s="27"/>
    </row>
    <row r="5" spans="1:9">
      <c r="A5" s="11" t="s">
        <v>42</v>
      </c>
      <c r="B5" s="12">
        <v>2.5</v>
      </c>
      <c r="C5" s="13" t="s">
        <v>11</v>
      </c>
      <c r="D5" s="13" t="s">
        <v>11</v>
      </c>
      <c r="E5" s="14">
        <f>SUMIF(Insumos!$A$1178:$A$1324,A5,Insumos!$D$1178:$D$1324)</f>
        <v>11.12</v>
      </c>
      <c r="F5" s="15">
        <f t="shared" ref="F5:F19" si="0">E5*B5</f>
        <v>27.799999999999997</v>
      </c>
      <c r="G5" s="27"/>
      <c r="H5" t="s">
        <v>7</v>
      </c>
    </row>
    <row r="6" spans="1:9">
      <c r="A6" s="11" t="s">
        <v>469</v>
      </c>
      <c r="B6" s="12">
        <v>0.5</v>
      </c>
      <c r="C6" s="16" t="s">
        <v>11</v>
      </c>
      <c r="D6" s="16" t="s">
        <v>11</v>
      </c>
      <c r="E6" s="14">
        <f>SUMIF(Insumos!$A$1178:$A$1324,A6,Insumos!$D$1178:$D$1324)</f>
        <v>27</v>
      </c>
      <c r="F6" s="15">
        <f t="shared" si="0"/>
        <v>13.5</v>
      </c>
      <c r="G6" s="27"/>
      <c r="H6" t="s">
        <v>11</v>
      </c>
    </row>
    <row r="7" spans="1:9">
      <c r="A7" s="11" t="s">
        <v>72</v>
      </c>
      <c r="B7" s="12">
        <v>0.2</v>
      </c>
      <c r="C7" s="17" t="s">
        <v>11</v>
      </c>
      <c r="D7" s="17" t="s">
        <v>11</v>
      </c>
      <c r="E7" s="14">
        <f>SUMIF(Insumos!$A$1178:$A$1324,A7,Insumos!$D$1178:$D$1324)</f>
        <v>32</v>
      </c>
      <c r="F7" s="15">
        <f t="shared" si="0"/>
        <v>6.4</v>
      </c>
      <c r="G7" s="27"/>
      <c r="H7" t="s">
        <v>12</v>
      </c>
      <c r="I7" s="27"/>
    </row>
    <row r="8" spans="1:9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G8" s="27"/>
      <c r="H8" t="s">
        <v>14</v>
      </c>
      <c r="I8" s="27"/>
    </row>
    <row r="9" spans="1:9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G9" s="27"/>
      <c r="H9" t="s">
        <v>12</v>
      </c>
      <c r="I9" s="27"/>
    </row>
    <row r="10" spans="1:9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  <c r="G12" s="27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G14" s="28"/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47.764999999999993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501</v>
      </c>
      <c r="B22" s="21"/>
      <c r="C22" s="21"/>
      <c r="D22" s="21"/>
      <c r="E22" s="21"/>
      <c r="F22" s="22"/>
    </row>
    <row r="23" spans="1:6">
      <c r="A23" s="27" t="s">
        <v>502</v>
      </c>
      <c r="B23" s="23"/>
      <c r="C23" s="23"/>
      <c r="D23" s="23"/>
      <c r="E23" s="23"/>
      <c r="F23" s="24"/>
    </row>
    <row r="24" spans="1:6">
      <c r="A24" s="27" t="s">
        <v>503</v>
      </c>
      <c r="B24" s="23"/>
      <c r="C24" s="23"/>
      <c r="D24" s="23"/>
      <c r="E24" s="23"/>
      <c r="F24" s="24"/>
    </row>
    <row r="25" spans="1:6">
      <c r="A25" s="28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9:D19 C5:D6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H29"/>
  <sheetViews>
    <sheetView zoomScale="150" zoomScaleNormal="150" zoomScalePageLayoutView="150" workbookViewId="0">
      <selection activeCell="E10" sqref="E10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293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8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37.564999999999998</v>
      </c>
      <c r="C3" s="139" t="s">
        <v>4</v>
      </c>
      <c r="D3" s="140"/>
      <c r="E3" s="5">
        <f>(B3/B2)+15%</f>
        <v>4.8456250000000001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293</v>
      </c>
      <c r="B5" s="12">
        <v>2.5</v>
      </c>
      <c r="C5" s="13" t="s">
        <v>11</v>
      </c>
      <c r="D5" s="13" t="s">
        <v>11</v>
      </c>
      <c r="E5" s="14">
        <f>SUMIF(Insumos!$A$1178:$A$1324,A5,Insumos!$D$1178:$D$1324)</f>
        <v>15</v>
      </c>
      <c r="F5" s="15">
        <f t="shared" ref="F5:F12" si="0">E5*B5</f>
        <v>37.5</v>
      </c>
      <c r="H5" t="s">
        <v>7</v>
      </c>
    </row>
    <row r="6" spans="1:8">
      <c r="A6" s="11"/>
      <c r="B6" s="12"/>
      <c r="C6" s="16"/>
      <c r="D6" s="16"/>
      <c r="E6" s="14">
        <f>SUMIF(Insumos!$A$1178:$A$1324,A6,Insumos!$D$1178:$D$1324)</f>
        <v>0</v>
      </c>
      <c r="F6" s="15">
        <f t="shared" si="0"/>
        <v>0</v>
      </c>
      <c r="H6" t="s">
        <v>11</v>
      </c>
    </row>
    <row r="7" spans="1:8">
      <c r="A7" s="11"/>
      <c r="B7" s="12"/>
      <c r="C7" s="17"/>
      <c r="D7" s="17"/>
      <c r="E7" s="14">
        <f>SUMIF(Insumos!$A$1178:$A$1324,A7,Insumos!$D$1178:$D$1324)</f>
        <v>0</v>
      </c>
      <c r="F7" s="15">
        <f t="shared" si="0"/>
        <v>0</v>
      </c>
      <c r="H7" t="s">
        <v>12</v>
      </c>
    </row>
    <row r="8" spans="1:8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</row>
    <row r="12" spans="1:8">
      <c r="A12" s="11"/>
      <c r="B12" s="12"/>
      <c r="C12" s="17"/>
      <c r="D12" s="17"/>
      <c r="E12" s="14"/>
      <c r="F12" s="15">
        <f t="shared" si="0"/>
        <v>0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37.564999999999998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 ht="18">
      <c r="A15" s="29" t="s">
        <v>43</v>
      </c>
      <c r="B15" s="21"/>
      <c r="C15" s="21"/>
      <c r="D15" s="21"/>
      <c r="E15" s="21"/>
      <c r="F15" s="22"/>
    </row>
    <row r="16" spans="1:8" ht="18">
      <c r="A16" s="29"/>
      <c r="B16" s="23"/>
      <c r="C16" s="23"/>
      <c r="D16" s="23"/>
      <c r="E16" s="23"/>
      <c r="F16" s="24"/>
    </row>
    <row r="17" spans="1:6" ht="18">
      <c r="A17" s="29"/>
      <c r="B17" s="23"/>
      <c r="C17" s="23"/>
      <c r="D17" s="23"/>
      <c r="E17" s="23"/>
      <c r="F17" s="24"/>
    </row>
    <row r="18" spans="1:6" ht="18">
      <c r="A18" s="29"/>
      <c r="B18" s="23"/>
      <c r="C18" s="23"/>
      <c r="D18" s="23"/>
      <c r="E18" s="23"/>
      <c r="F18" s="24"/>
    </row>
    <row r="19" spans="1:6" ht="18">
      <c r="A19" s="29"/>
      <c r="B19" s="23"/>
      <c r="C19" s="23"/>
      <c r="D19" s="23"/>
      <c r="E19" s="23"/>
      <c r="F19" s="24"/>
    </row>
    <row r="20" spans="1:6" ht="18">
      <c r="A20" s="29"/>
      <c r="B20" s="23"/>
      <c r="C20" s="23"/>
      <c r="D20" s="23"/>
      <c r="E20" s="23"/>
      <c r="F20" s="24"/>
    </row>
    <row r="21" spans="1:6">
      <c r="A21" s="58"/>
      <c r="B21" s="23"/>
      <c r="C21" s="23"/>
      <c r="D21" s="23"/>
      <c r="E21" s="23"/>
      <c r="F21" s="24"/>
    </row>
    <row r="22" spans="1:6">
      <c r="A22" s="58"/>
      <c r="B22" s="23"/>
      <c r="C22" s="23"/>
      <c r="D22" s="23"/>
      <c r="E22" s="23"/>
      <c r="F22" s="24"/>
    </row>
    <row r="23" spans="1:6" ht="18">
      <c r="A23" s="29"/>
      <c r="B23" s="26"/>
      <c r="C23" s="26"/>
      <c r="D23" s="26"/>
      <c r="E23" s="26"/>
      <c r="F23" s="26"/>
    </row>
    <row r="24" spans="1:6" ht="18">
      <c r="A24" s="29"/>
    </row>
    <row r="25" spans="1:6" ht="18">
      <c r="A25" s="29"/>
    </row>
    <row r="26" spans="1:6" ht="18">
      <c r="A26" s="29"/>
    </row>
    <row r="27" spans="1:6" ht="18">
      <c r="A27" s="29"/>
    </row>
    <row r="28" spans="1:6" ht="18">
      <c r="A28" s="29"/>
    </row>
    <row r="29" spans="1:6" ht="18">
      <c r="A29" s="29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9"/>
  <sheetViews>
    <sheetView workbookViewId="0">
      <selection activeCell="A22" sqref="A22:XFD22"/>
    </sheetView>
  </sheetViews>
  <sheetFormatPr baseColWidth="10" defaultRowHeight="15" x14ac:dyDescent="0"/>
  <cols>
    <col min="2" max="2" width="26" bestFit="1" customWidth="1"/>
    <col min="4" max="4" width="13.83203125" bestFit="1" customWidth="1"/>
    <col min="5" max="5" width="13.1640625" customWidth="1"/>
    <col min="6" max="6" width="16" customWidth="1"/>
    <col min="7" max="7" width="17.5" customWidth="1"/>
    <col min="8" max="8" width="1.83203125" customWidth="1"/>
    <col min="9" max="9" width="16.6640625" customWidth="1"/>
    <col min="10" max="10" width="14.6640625" customWidth="1"/>
    <col min="11" max="11" width="13.33203125" customWidth="1"/>
    <col min="12" max="12" width="13.5" customWidth="1"/>
    <col min="13" max="13" width="1.83203125" customWidth="1"/>
    <col min="14" max="14" width="14.83203125" bestFit="1" customWidth="1"/>
    <col min="15" max="15" width="12.1640625" bestFit="1" customWidth="1"/>
    <col min="16" max="16" width="14" bestFit="1" customWidth="1"/>
    <col min="17" max="17" width="13" customWidth="1"/>
    <col min="18" max="18" width="16.83203125" customWidth="1"/>
    <col min="19" max="19" width="13.6640625" customWidth="1"/>
  </cols>
  <sheetData>
    <row r="3" spans="2:19">
      <c r="B3" s="30"/>
      <c r="C3" s="31" t="s">
        <v>44</v>
      </c>
      <c r="D3" s="31" t="s">
        <v>45</v>
      </c>
      <c r="E3" s="31" t="s">
        <v>46</v>
      </c>
      <c r="F3" s="32" t="s">
        <v>47</v>
      </c>
      <c r="G3" s="32" t="s">
        <v>48</v>
      </c>
      <c r="H3" s="32"/>
      <c r="I3" s="32" t="s">
        <v>49</v>
      </c>
      <c r="J3" s="32" t="s">
        <v>50</v>
      </c>
      <c r="K3" s="32" t="s">
        <v>51</v>
      </c>
      <c r="L3" s="32" t="s">
        <v>51</v>
      </c>
      <c r="M3" s="33"/>
      <c r="N3" s="34" t="s">
        <v>52</v>
      </c>
      <c r="O3" s="34" t="s">
        <v>48</v>
      </c>
      <c r="P3" s="34" t="s">
        <v>53</v>
      </c>
      <c r="Q3" s="34" t="s">
        <v>50</v>
      </c>
      <c r="R3" s="34" t="s">
        <v>51</v>
      </c>
      <c r="S3" s="34" t="s">
        <v>51</v>
      </c>
    </row>
    <row r="4" spans="2:19">
      <c r="B4" s="35"/>
      <c r="C4" s="36"/>
      <c r="D4" s="31"/>
      <c r="E4" s="31"/>
      <c r="F4" s="37">
        <v>0.1</v>
      </c>
      <c r="G4" s="32"/>
      <c r="H4" s="32"/>
      <c r="I4" s="38">
        <v>2.75E-2</v>
      </c>
      <c r="J4" s="39">
        <v>0.1</v>
      </c>
      <c r="K4" s="31"/>
      <c r="L4" s="31" t="s">
        <v>54</v>
      </c>
      <c r="M4" s="33"/>
      <c r="N4" s="40">
        <v>0.3</v>
      </c>
      <c r="O4" s="41"/>
      <c r="P4" s="42">
        <f>I4</f>
        <v>2.75E-2</v>
      </c>
      <c r="Q4" s="40">
        <f>J4</f>
        <v>0.1</v>
      </c>
      <c r="R4" s="41"/>
      <c r="S4" s="41" t="s">
        <v>54</v>
      </c>
    </row>
    <row r="5" spans="2:19">
      <c r="B5" s="30" t="s">
        <v>40</v>
      </c>
      <c r="C5" s="36">
        <f>'Peito de frango'!E3</f>
        <v>16.135019999999997</v>
      </c>
      <c r="D5" s="43">
        <v>49.9</v>
      </c>
      <c r="E5" s="44">
        <f>C5/D5</f>
        <v>0.3233470941883767</v>
      </c>
      <c r="F5" s="45">
        <f>D5*$F$4</f>
        <v>4.99</v>
      </c>
      <c r="G5" s="45">
        <f>F5+D5</f>
        <v>54.89</v>
      </c>
      <c r="H5" s="30"/>
      <c r="I5" s="46">
        <f>G5*$I$4</f>
        <v>1.5094750000000001</v>
      </c>
      <c r="J5" s="46">
        <f>G5*$J$4</f>
        <v>5.4890000000000008</v>
      </c>
      <c r="K5" s="45">
        <f>D5-C5-I5-J5</f>
        <v>26.766504999999999</v>
      </c>
      <c r="L5" s="44">
        <f>K5/D5</f>
        <v>0.5364029058116232</v>
      </c>
      <c r="N5" s="47">
        <f>D5-(D5*$N$4)</f>
        <v>34.93</v>
      </c>
      <c r="O5" s="47">
        <f>N5+F5</f>
        <v>39.92</v>
      </c>
      <c r="P5" s="47">
        <f>O5*$P$4</f>
        <v>1.0978000000000001</v>
      </c>
      <c r="Q5" s="47">
        <f>O5*$Q$4</f>
        <v>3.9920000000000004</v>
      </c>
      <c r="R5" s="47">
        <f>N5-P5-Q5-C5</f>
        <v>13.705180000000002</v>
      </c>
      <c r="S5" s="48">
        <f>R5/N5</f>
        <v>0.39236129401660469</v>
      </c>
    </row>
    <row r="6" spans="2:19">
      <c r="B6" s="30" t="s">
        <v>284</v>
      </c>
      <c r="C6" s="36">
        <f>'Frango mineiro'!E3</f>
        <v>12.271343194444444</v>
      </c>
      <c r="D6" s="43">
        <v>27.9</v>
      </c>
      <c r="E6" s="44">
        <f t="shared" ref="E6:E7" si="0">C6/D6</f>
        <v>0.43983308940661092</v>
      </c>
      <c r="F6" s="45">
        <f t="shared" ref="F6:F7" si="1">D6*$F$4</f>
        <v>2.79</v>
      </c>
      <c r="G6" s="45">
        <f t="shared" ref="G6:G7" si="2">F6+D6</f>
        <v>30.689999999999998</v>
      </c>
      <c r="H6" s="30"/>
      <c r="I6" s="46">
        <f t="shared" ref="I6:I7" si="3">G6*$I$4</f>
        <v>0.84397499999999992</v>
      </c>
      <c r="J6" s="46">
        <f t="shared" ref="J6:J7" si="4">G6*$J$4</f>
        <v>3.069</v>
      </c>
      <c r="K6" s="45">
        <f t="shared" ref="K6:K7" si="5">D6-C6-I6-J6</f>
        <v>11.715681805555555</v>
      </c>
      <c r="L6" s="44">
        <f t="shared" ref="L6:L7" si="6">K6/D6</f>
        <v>0.41991691059338909</v>
      </c>
      <c r="N6" s="47">
        <f t="shared" ref="N6:N7" si="7">D6-(D6*$N$4)</f>
        <v>19.53</v>
      </c>
      <c r="O6" s="47">
        <f t="shared" ref="O6:O7" si="8">N6+F6</f>
        <v>22.32</v>
      </c>
      <c r="P6" s="47">
        <f t="shared" ref="P6:P7" si="9">O6*$P$4</f>
        <v>0.61380000000000001</v>
      </c>
      <c r="Q6" s="47">
        <f t="shared" ref="Q6:Q7" si="10">O6*$Q$4</f>
        <v>2.2320000000000002</v>
      </c>
      <c r="R6" s="47">
        <f t="shared" ref="R6:R7" si="11">N6-P6-Q6-C6</f>
        <v>4.4128568055555562</v>
      </c>
      <c r="S6" s="48">
        <f t="shared" ref="S6:S7" si="12">R6/N6</f>
        <v>0.22595272941912728</v>
      </c>
    </row>
    <row r="7" spans="2:19">
      <c r="B7" s="30" t="s">
        <v>285</v>
      </c>
      <c r="C7" s="36">
        <f>'Frango ao queijo'!E3</f>
        <v>13.777647500000002</v>
      </c>
      <c r="D7" s="43">
        <v>55.9</v>
      </c>
      <c r="E7" s="44">
        <f t="shared" si="0"/>
        <v>0.2464695438282648</v>
      </c>
      <c r="F7" s="45">
        <f t="shared" si="1"/>
        <v>5.59</v>
      </c>
      <c r="G7" s="45">
        <f t="shared" si="2"/>
        <v>61.489999999999995</v>
      </c>
      <c r="H7" s="30"/>
      <c r="I7" s="46">
        <f t="shared" si="3"/>
        <v>1.6909749999999999</v>
      </c>
      <c r="J7" s="46">
        <f t="shared" si="4"/>
        <v>6.149</v>
      </c>
      <c r="K7" s="45">
        <f t="shared" si="5"/>
        <v>34.282377499999996</v>
      </c>
      <c r="L7" s="44">
        <f t="shared" si="6"/>
        <v>0.61328045617173521</v>
      </c>
      <c r="N7" s="47">
        <f t="shared" si="7"/>
        <v>39.129999999999995</v>
      </c>
      <c r="O7" s="47">
        <f t="shared" si="8"/>
        <v>44.72</v>
      </c>
      <c r="P7" s="47">
        <f t="shared" si="9"/>
        <v>1.2298</v>
      </c>
      <c r="Q7" s="47">
        <f t="shared" si="10"/>
        <v>4.4720000000000004</v>
      </c>
      <c r="R7" s="47">
        <f t="shared" si="11"/>
        <v>19.650552499999996</v>
      </c>
      <c r="S7" s="48">
        <f t="shared" si="12"/>
        <v>0.50218636595962174</v>
      </c>
    </row>
    <row r="9" spans="2:19">
      <c r="B9" s="129" t="s">
        <v>55</v>
      </c>
      <c r="C9" s="129"/>
      <c r="D9" s="129"/>
      <c r="E9" s="129"/>
      <c r="F9" s="129"/>
      <c r="G9" s="129"/>
    </row>
  </sheetData>
  <mergeCells count="1">
    <mergeCell ref="B9:G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I31"/>
  <sheetViews>
    <sheetView zoomScale="150" zoomScaleNormal="150" zoomScalePageLayoutView="150" workbookViewId="0">
      <selection activeCell="A20" sqref="A20:A23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426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2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31.325300000000006</v>
      </c>
      <c r="C3" s="139" t="s">
        <v>4</v>
      </c>
      <c r="D3" s="140"/>
      <c r="E3" s="5">
        <f>(B3/B2)+15%</f>
        <v>15.812650000000003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281</v>
      </c>
      <c r="B5" s="12">
        <v>0.4</v>
      </c>
      <c r="C5" s="13" t="s">
        <v>11</v>
      </c>
      <c r="D5" s="13" t="s">
        <v>11</v>
      </c>
      <c r="E5" s="14">
        <f>SUMIF(Insumos!$A$1178:$A$1324,A5,Insumos!$D$1178:$D$1324)</f>
        <v>44</v>
      </c>
      <c r="F5" s="15">
        <f t="shared" ref="F5:F17" si="0">E5*B5</f>
        <v>17.600000000000001</v>
      </c>
      <c r="H5" t="s">
        <v>7</v>
      </c>
    </row>
    <row r="6" spans="1:9">
      <c r="A6" s="11" t="s">
        <v>22</v>
      </c>
      <c r="B6" s="12">
        <v>0.1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 t="shared" si="0"/>
        <v>0.45500000000000002</v>
      </c>
      <c r="G6" s="27"/>
      <c r="H6" t="s">
        <v>11</v>
      </c>
      <c r="I6" s="27"/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64</v>
      </c>
      <c r="B8" s="12">
        <v>0.04</v>
      </c>
      <c r="C8" s="17" t="s">
        <v>12</v>
      </c>
      <c r="D8" s="17" t="s">
        <v>12</v>
      </c>
      <c r="E8" s="14">
        <f>SUMIF(Insumos!$A$1178:$A$1324,A8,Insumos!$D$1178:$D$1324)</f>
        <v>3.32</v>
      </c>
      <c r="F8" s="15">
        <f t="shared" si="0"/>
        <v>0.1328</v>
      </c>
      <c r="G8" s="27"/>
      <c r="H8" t="s">
        <v>14</v>
      </c>
      <c r="I8" s="27"/>
    </row>
    <row r="9" spans="1:9">
      <c r="A9" s="11" t="s">
        <v>39</v>
      </c>
      <c r="B9" s="12">
        <v>0.2</v>
      </c>
      <c r="C9" s="17" t="s">
        <v>11</v>
      </c>
      <c r="D9" s="17" t="s">
        <v>11</v>
      </c>
      <c r="E9" s="14">
        <f>SUMIF(Insumos!$A$1178:$A$1324,A9,Insumos!$D$1178:$D$1324)</f>
        <v>28.9</v>
      </c>
      <c r="F9" s="15">
        <f t="shared" si="0"/>
        <v>5.78</v>
      </c>
      <c r="G9" s="27"/>
      <c r="H9" t="s">
        <v>12</v>
      </c>
      <c r="I9" s="27"/>
    </row>
    <row r="10" spans="1:9">
      <c r="A10" s="11" t="s">
        <v>34</v>
      </c>
      <c r="B10" s="12">
        <v>5.0000000000000001E-3</v>
      </c>
      <c r="C10" s="17" t="s">
        <v>11</v>
      </c>
      <c r="D10" s="17" t="s">
        <v>11</v>
      </c>
      <c r="E10" s="14">
        <f>SUMIF(Insumos!$A$1178:$A$1324,A10,Insumos!$D$1178:$D$1324)</f>
        <v>213.75</v>
      </c>
      <c r="F10" s="15">
        <f t="shared" si="0"/>
        <v>1.0687500000000001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203</v>
      </c>
      <c r="B12" s="12">
        <v>2</v>
      </c>
      <c r="C12" s="17" t="s">
        <v>7</v>
      </c>
      <c r="D12" s="17" t="s">
        <v>7</v>
      </c>
      <c r="E12" s="14">
        <f>SUMIF(Insumos!$A$1178:$A$1324,A12,Insumos!$D$1178:$D$1324)</f>
        <v>2.9818750000000001</v>
      </c>
      <c r="F12" s="15">
        <f t="shared" si="0"/>
        <v>5.9637500000000001</v>
      </c>
      <c r="G12" s="27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G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G15" s="27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  <c r="G16" s="27"/>
    </row>
    <row r="17" spans="1:7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  <c r="G17" s="27"/>
    </row>
    <row r="18" spans="1:7" ht="16" thickBot="1">
      <c r="A18" s="141"/>
      <c r="B18" s="141"/>
      <c r="C18" s="141"/>
      <c r="D18" s="142"/>
      <c r="E18" s="18" t="s">
        <v>15</v>
      </c>
      <c r="F18" s="19">
        <f>SUM(F5:F17)</f>
        <v>31.325300000000006</v>
      </c>
      <c r="G18" s="27"/>
    </row>
    <row r="19" spans="1:7" ht="16" thickBot="1">
      <c r="A19" s="131" t="s">
        <v>16</v>
      </c>
      <c r="B19" s="132"/>
      <c r="C19" s="132"/>
      <c r="D19" s="132"/>
      <c r="E19" s="132"/>
      <c r="F19" s="133"/>
      <c r="G19" s="27"/>
    </row>
    <row r="20" spans="1:7">
      <c r="A20" s="27" t="s">
        <v>506</v>
      </c>
      <c r="B20" s="21"/>
      <c r="C20" s="21"/>
      <c r="D20" s="21"/>
      <c r="E20" s="21"/>
      <c r="F20" s="22"/>
      <c r="G20" s="27"/>
    </row>
    <row r="21" spans="1:7">
      <c r="A21" s="27" t="s">
        <v>504</v>
      </c>
      <c r="B21" s="23"/>
      <c r="C21" s="23"/>
      <c r="D21" s="23"/>
      <c r="E21" s="23"/>
      <c r="F21" s="24"/>
      <c r="G21" s="27"/>
    </row>
    <row r="22" spans="1:7">
      <c r="A22" s="27" t="s">
        <v>505</v>
      </c>
      <c r="B22" s="23"/>
      <c r="C22" s="23"/>
      <c r="D22" s="23"/>
      <c r="E22" s="23"/>
      <c r="F22" s="24"/>
    </row>
    <row r="23" spans="1:7">
      <c r="A23" s="27" t="s">
        <v>507</v>
      </c>
      <c r="B23" s="23"/>
      <c r="C23" s="23"/>
      <c r="D23" s="23"/>
      <c r="E23" s="23"/>
      <c r="F23" s="24"/>
    </row>
    <row r="24" spans="1:7">
      <c r="A24" s="27"/>
      <c r="B24" s="23"/>
      <c r="C24" s="23"/>
      <c r="D24" s="23"/>
      <c r="E24" s="23"/>
      <c r="F24" s="24"/>
    </row>
    <row r="25" spans="1:7">
      <c r="A25" s="27"/>
      <c r="B25" s="23"/>
      <c r="C25" s="23"/>
      <c r="D25" s="23"/>
      <c r="E25" s="23"/>
      <c r="F25" s="24"/>
    </row>
    <row r="26" spans="1:7">
      <c r="A26" s="27"/>
      <c r="B26" s="23"/>
      <c r="C26" s="23"/>
      <c r="D26" s="23"/>
      <c r="E26" s="23"/>
      <c r="F26" s="24"/>
    </row>
    <row r="27" spans="1:7">
      <c r="A27" s="27"/>
      <c r="B27" s="23"/>
      <c r="C27" s="23"/>
      <c r="D27" s="23"/>
      <c r="E27" s="23"/>
      <c r="F27" s="24"/>
    </row>
    <row r="28" spans="1:7">
      <c r="A28" s="27"/>
      <c r="B28" s="26"/>
      <c r="C28" s="26"/>
      <c r="D28" s="26"/>
      <c r="E28" s="26"/>
      <c r="F28" s="26"/>
    </row>
    <row r="29" spans="1:7">
      <c r="A29" s="27"/>
    </row>
    <row r="30" spans="1:7">
      <c r="A30" s="27"/>
    </row>
    <row r="31" spans="1:7">
      <c r="A31" s="28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5:D6 C9:D17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I31"/>
  <sheetViews>
    <sheetView topLeftCell="A9" zoomScale="150" zoomScaleNormal="150" zoomScalePageLayoutView="150" workbookViewId="0">
      <selection activeCell="A24" sqref="A2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197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9.669550000000001</v>
      </c>
      <c r="C3" s="139" t="s">
        <v>4</v>
      </c>
      <c r="D3" s="140"/>
      <c r="E3" s="5">
        <f>(B3/B2)+15%</f>
        <v>9.8195500000000013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197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22.9</v>
      </c>
      <c r="F5" s="15">
        <f t="shared" ref="F5:F17" si="0">E5*B5</f>
        <v>3.4349999999999996</v>
      </c>
      <c r="H5" t="s">
        <v>7</v>
      </c>
    </row>
    <row r="6" spans="1:9">
      <c r="A6" s="11"/>
      <c r="B6" s="12"/>
      <c r="C6" s="16"/>
      <c r="D6" s="16"/>
      <c r="E6" s="14"/>
      <c r="F6" s="15">
        <f t="shared" si="0"/>
        <v>0</v>
      </c>
      <c r="G6" s="27"/>
      <c r="H6" t="s">
        <v>11</v>
      </c>
      <c r="I6" s="27"/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64</v>
      </c>
      <c r="B8" s="12">
        <v>0.04</v>
      </c>
      <c r="C8" s="17" t="s">
        <v>12</v>
      </c>
      <c r="D8" s="17" t="s">
        <v>12</v>
      </c>
      <c r="E8" s="14">
        <f>SUMIF(Insumos!$A$1178:$A$1324,A8,Insumos!$D$1178:$D$1324)</f>
        <v>3.32</v>
      </c>
      <c r="F8" s="15">
        <f t="shared" si="0"/>
        <v>0.1328</v>
      </c>
      <c r="G8" s="27"/>
      <c r="H8" t="s">
        <v>14</v>
      </c>
      <c r="I8" s="27"/>
    </row>
    <row r="9" spans="1:9">
      <c r="A9" s="11"/>
      <c r="B9" s="12"/>
      <c r="C9" s="17"/>
      <c r="D9" s="17"/>
      <c r="E9" s="14"/>
      <c r="F9" s="15">
        <f t="shared" si="0"/>
        <v>0</v>
      </c>
      <c r="G9" s="27"/>
      <c r="H9" t="s">
        <v>12</v>
      </c>
      <c r="I9" s="27"/>
    </row>
    <row r="10" spans="1:9">
      <c r="A10" s="11" t="s">
        <v>34</v>
      </c>
      <c r="B10" s="12">
        <v>5.0000000000000001E-3</v>
      </c>
      <c r="C10" s="17" t="s">
        <v>11</v>
      </c>
      <c r="D10" s="17" t="s">
        <v>11</v>
      </c>
      <c r="E10" s="14">
        <f>SUMIF(Insumos!$A$1178:$A$1324,A10,Insumos!$D$1178:$D$1324)</f>
        <v>213.75</v>
      </c>
      <c r="F10" s="15">
        <f t="shared" si="0"/>
        <v>1.0687500000000001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293</v>
      </c>
      <c r="B12" s="12">
        <v>0.1</v>
      </c>
      <c r="C12" s="17" t="s">
        <v>11</v>
      </c>
      <c r="D12" s="17" t="s">
        <v>11</v>
      </c>
      <c r="E12" s="14">
        <f>SUMIF(Insumos!$A$1178:$A$1324,A12,Insumos!$D$1178:$D$1324)</f>
        <v>15</v>
      </c>
      <c r="F12" s="15">
        <f t="shared" si="0"/>
        <v>1.5</v>
      </c>
      <c r="G12" s="27"/>
      <c r="I12" s="27"/>
    </row>
    <row r="13" spans="1:9">
      <c r="A13" s="11" t="s">
        <v>199</v>
      </c>
      <c r="B13" s="12">
        <v>0.08</v>
      </c>
      <c r="C13" s="17" t="s">
        <v>12</v>
      </c>
      <c r="D13" s="17" t="s">
        <v>12</v>
      </c>
      <c r="E13" s="14">
        <f>SUMIF(Insumos!$A$1178:$A$1324,A13,Insumos!$D$1178:$D$1324)</f>
        <v>40.1</v>
      </c>
      <c r="F13" s="15">
        <f t="shared" si="0"/>
        <v>3.2080000000000002</v>
      </c>
      <c r="G13" s="27"/>
    </row>
    <row r="14" spans="1:9">
      <c r="A14" s="11"/>
      <c r="B14" s="12"/>
      <c r="C14" s="17"/>
      <c r="D14" s="17"/>
      <c r="E14" s="14"/>
      <c r="F14" s="15">
        <f t="shared" si="0"/>
        <v>0</v>
      </c>
      <c r="G14" s="27"/>
    </row>
    <row r="15" spans="1:9">
      <c r="A15" s="11"/>
      <c r="B15" s="12"/>
      <c r="C15" s="17"/>
      <c r="D15" s="17"/>
      <c r="E15" s="14"/>
      <c r="F15" s="15">
        <f t="shared" si="0"/>
        <v>0</v>
      </c>
      <c r="G15" s="27"/>
    </row>
    <row r="16" spans="1:9">
      <c r="A16" s="11"/>
      <c r="B16" s="12"/>
      <c r="C16" s="17"/>
      <c r="D16" s="17"/>
      <c r="E16" s="14"/>
      <c r="F16" s="15">
        <f t="shared" si="0"/>
        <v>0</v>
      </c>
      <c r="G16" s="27"/>
    </row>
    <row r="17" spans="1:7">
      <c r="A17" s="11"/>
      <c r="B17" s="12"/>
      <c r="C17" s="17"/>
      <c r="D17" s="17"/>
      <c r="E17" s="14"/>
      <c r="F17" s="15">
        <f t="shared" si="0"/>
        <v>0</v>
      </c>
      <c r="G17" s="27"/>
    </row>
    <row r="18" spans="1:7" ht="16" thickBot="1">
      <c r="A18" s="141"/>
      <c r="B18" s="141"/>
      <c r="C18" s="141"/>
      <c r="D18" s="142"/>
      <c r="E18" s="18" t="s">
        <v>15</v>
      </c>
      <c r="F18" s="19">
        <f>SUM(F5:F17)</f>
        <v>9.669550000000001</v>
      </c>
      <c r="G18" s="27"/>
    </row>
    <row r="19" spans="1:7" ht="16" thickBot="1">
      <c r="A19" s="131" t="s">
        <v>16</v>
      </c>
      <c r="B19" s="132"/>
      <c r="C19" s="132"/>
      <c r="D19" s="132"/>
      <c r="E19" s="132"/>
      <c r="F19" s="133"/>
      <c r="G19" s="27"/>
    </row>
    <row r="20" spans="1:7">
      <c r="A20" s="27" t="s">
        <v>508</v>
      </c>
      <c r="B20" s="21"/>
      <c r="C20" s="21"/>
      <c r="D20" s="21"/>
      <c r="E20" s="21"/>
      <c r="F20" s="22"/>
      <c r="G20" s="27"/>
    </row>
    <row r="21" spans="1:7">
      <c r="A21" s="27" t="s">
        <v>509</v>
      </c>
      <c r="B21" s="23"/>
      <c r="C21" s="23"/>
      <c r="D21" s="23"/>
      <c r="E21" s="23"/>
      <c r="F21" s="24"/>
      <c r="G21" s="27"/>
    </row>
    <row r="22" spans="1:7">
      <c r="A22" s="27" t="s">
        <v>510</v>
      </c>
      <c r="B22" s="23"/>
      <c r="C22" s="23"/>
      <c r="D22" s="23"/>
      <c r="E22" s="23"/>
      <c r="F22" s="24"/>
    </row>
    <row r="23" spans="1:7">
      <c r="A23" s="27"/>
      <c r="B23" s="23"/>
      <c r="C23" s="23"/>
      <c r="D23" s="23"/>
      <c r="E23" s="23"/>
      <c r="F23" s="24"/>
    </row>
    <row r="24" spans="1:7">
      <c r="A24" s="27"/>
      <c r="B24" s="23"/>
      <c r="C24" s="23"/>
      <c r="D24" s="23"/>
      <c r="E24" s="23"/>
      <c r="F24" s="24"/>
    </row>
    <row r="25" spans="1:7">
      <c r="A25" s="27"/>
      <c r="B25" s="23"/>
      <c r="C25" s="23"/>
      <c r="D25" s="23"/>
      <c r="E25" s="23"/>
      <c r="F25" s="24"/>
    </row>
    <row r="26" spans="1:7">
      <c r="A26" s="27"/>
      <c r="B26" s="23"/>
      <c r="C26" s="23"/>
      <c r="D26" s="23"/>
      <c r="E26" s="23"/>
      <c r="F26" s="24"/>
    </row>
    <row r="27" spans="1:7">
      <c r="A27" s="27"/>
      <c r="B27" s="23"/>
      <c r="C27" s="23"/>
      <c r="D27" s="23"/>
      <c r="E27" s="23"/>
      <c r="F27" s="24"/>
    </row>
    <row r="28" spans="1:7">
      <c r="A28" s="27"/>
      <c r="B28" s="26"/>
      <c r="C28" s="26"/>
      <c r="D28" s="26"/>
      <c r="E28" s="26"/>
      <c r="F28" s="26"/>
    </row>
    <row r="29" spans="1:7">
      <c r="A29" s="27"/>
    </row>
    <row r="30" spans="1:7">
      <c r="A30" s="27"/>
    </row>
    <row r="31" spans="1:7">
      <c r="A31" s="28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7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H36"/>
  <sheetViews>
    <sheetView topLeftCell="A10" zoomScale="150" zoomScaleNormal="150" zoomScalePageLayoutView="150" workbookViewId="0">
      <selection activeCell="A27" sqref="A27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161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F20</f>
        <v>9.3805055555555548</v>
      </c>
      <c r="C3" s="139" t="s">
        <v>4</v>
      </c>
      <c r="D3" s="140"/>
      <c r="E3" s="5">
        <f>(B3/B2)+15%</f>
        <v>9.5305055555555551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73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13.98</v>
      </c>
      <c r="F5" s="15">
        <f t="shared" ref="F5:F19" si="0">E5*B5</f>
        <v>2.097</v>
      </c>
      <c r="H5" t="s">
        <v>7</v>
      </c>
    </row>
    <row r="6" spans="1:8">
      <c r="A6" s="11" t="s">
        <v>23</v>
      </c>
      <c r="B6" s="12">
        <v>0.04</v>
      </c>
      <c r="C6" s="16" t="s">
        <v>12</v>
      </c>
      <c r="D6" s="16" t="s">
        <v>12</v>
      </c>
      <c r="E6" s="14">
        <f>SUMIF(Insumos!$A$1178:$A$1324,A6,Insumos!$D$1178:$D$1324)</f>
        <v>35.979999999999997</v>
      </c>
      <c r="F6" s="15">
        <f t="shared" si="0"/>
        <v>1.4391999999999998</v>
      </c>
      <c r="H6" t="s">
        <v>11</v>
      </c>
    </row>
    <row r="7" spans="1:8">
      <c r="A7" s="11" t="s">
        <v>77</v>
      </c>
      <c r="B7" s="12">
        <v>2E-3</v>
      </c>
      <c r="C7" s="17" t="s">
        <v>11</v>
      </c>
      <c r="D7" s="17" t="s">
        <v>11</v>
      </c>
      <c r="E7" s="14">
        <f>SUMIF(Insumos!$A$1178:$A$1324,A7,Insumos!$D$1178:$D$1324)</f>
        <v>215</v>
      </c>
      <c r="F7" s="15">
        <f t="shared" si="0"/>
        <v>0.43</v>
      </c>
      <c r="H7" t="s">
        <v>12</v>
      </c>
    </row>
    <row r="8" spans="1:8">
      <c r="A8" s="11" t="s">
        <v>22</v>
      </c>
      <c r="B8" s="12">
        <v>0.1</v>
      </c>
      <c r="C8" s="17" t="s">
        <v>11</v>
      </c>
      <c r="D8" s="17" t="s">
        <v>11</v>
      </c>
      <c r="E8" s="14">
        <f>SUMIF(Insumos!$A$1178:$A$1324,A8,Insumos!$D$1178:$D$1324)</f>
        <v>4.55</v>
      </c>
      <c r="F8" s="15">
        <f t="shared" si="0"/>
        <v>0.45500000000000002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41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1.6980555555555554</v>
      </c>
      <c r="F10" s="15">
        <f t="shared" si="0"/>
        <v>1.6980555555555554</v>
      </c>
      <c r="H10" t="s">
        <v>14</v>
      </c>
    </row>
    <row r="11" spans="1:8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</row>
    <row r="12" spans="1:8">
      <c r="A12" s="11" t="s">
        <v>469</v>
      </c>
      <c r="B12" s="12">
        <v>0.08</v>
      </c>
      <c r="C12" s="17" t="s">
        <v>11</v>
      </c>
      <c r="D12" s="17" t="s">
        <v>11</v>
      </c>
      <c r="E12" s="14">
        <f>SUMIF(Insumos!$A$1178:$A$1324,A12,Insumos!$D$1178:$D$1324)</f>
        <v>27</v>
      </c>
      <c r="F12" s="15">
        <f t="shared" si="0"/>
        <v>2.16</v>
      </c>
    </row>
    <row r="13" spans="1:8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</row>
    <row r="14" spans="1:8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/>
      <c r="F17" s="15">
        <f t="shared" si="0"/>
        <v>0</v>
      </c>
    </row>
    <row r="18" spans="1:6">
      <c r="A18" s="11"/>
      <c r="B18" s="12"/>
      <c r="C18" s="17"/>
      <c r="D18" s="17"/>
      <c r="E18" s="14"/>
      <c r="F18" s="15">
        <f t="shared" si="0"/>
        <v>0</v>
      </c>
    </row>
    <row r="19" spans="1:6">
      <c r="A19" s="11"/>
      <c r="B19" s="12"/>
      <c r="C19" s="17"/>
      <c r="D19" s="17"/>
      <c r="E19" s="14"/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9.3805055555555548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160</v>
      </c>
      <c r="B22" s="21"/>
      <c r="C22" s="21"/>
      <c r="D22" s="21"/>
      <c r="E22" s="21"/>
      <c r="F22" s="22"/>
    </row>
    <row r="23" spans="1:6">
      <c r="A23" s="27" t="s">
        <v>159</v>
      </c>
      <c r="B23" s="23"/>
      <c r="C23" s="23"/>
      <c r="D23" s="23"/>
      <c r="E23" s="23"/>
      <c r="F23" s="24"/>
    </row>
    <row r="24" spans="1:6">
      <c r="A24" s="27" t="s">
        <v>158</v>
      </c>
      <c r="B24" s="23"/>
      <c r="C24" s="23"/>
      <c r="D24" s="23"/>
      <c r="E24" s="23"/>
      <c r="F24" s="24"/>
    </row>
    <row r="25" spans="1:6">
      <c r="A25" s="27" t="s">
        <v>511</v>
      </c>
      <c r="B25" s="23"/>
      <c r="C25" s="23"/>
      <c r="D25" s="23"/>
      <c r="E25" s="23"/>
      <c r="F25" s="24"/>
    </row>
    <row r="26" spans="1:6">
      <c r="A26" s="27" t="s">
        <v>512</v>
      </c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5:D6 C9:D19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25"/>
  <sheetViews>
    <sheetView topLeftCell="A5" zoomScale="150" zoomScaleNormal="150" zoomScalePageLayoutView="150" workbookViewId="0">
      <selection activeCell="E6" sqref="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335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F15</f>
        <v>10.48210875</v>
      </c>
      <c r="C3" s="139" t="s">
        <v>4</v>
      </c>
      <c r="D3" s="140"/>
      <c r="E3" s="5">
        <f>(B3/B2)+15%</f>
        <v>10.63210875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334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4.5362499999999999</v>
      </c>
      <c r="F5" s="15">
        <f t="shared" ref="F5:F12" si="0">E5*B5</f>
        <v>4.5362499999999999</v>
      </c>
      <c r="H5" t="s">
        <v>7</v>
      </c>
    </row>
    <row r="6" spans="1:8">
      <c r="A6" s="11" t="s">
        <v>38</v>
      </c>
      <c r="B6" s="12">
        <v>0.04</v>
      </c>
      <c r="C6" s="16" t="s">
        <v>11</v>
      </c>
      <c r="D6" s="16" t="s">
        <v>11</v>
      </c>
      <c r="E6" s="14">
        <f>SUMIF(Insumos!$A$1178:$A$1324,A6,Insumos!$D$1178:$D$1324)</f>
        <v>14.89</v>
      </c>
      <c r="F6" s="15">
        <f t="shared" si="0"/>
        <v>0.59560000000000002</v>
      </c>
      <c r="H6" t="s">
        <v>11</v>
      </c>
    </row>
    <row r="7" spans="1:8">
      <c r="A7" s="11" t="s">
        <v>39</v>
      </c>
      <c r="B7" s="12">
        <v>0.08</v>
      </c>
      <c r="C7" s="17" t="s">
        <v>11</v>
      </c>
      <c r="D7" s="17" t="s">
        <v>11</v>
      </c>
      <c r="E7" s="14">
        <f>SUMIF(Insumos!$A$1178:$A$1324,A7,Insumos!$D$1178:$D$1324)</f>
        <v>28.9</v>
      </c>
      <c r="F7" s="15">
        <f t="shared" si="0"/>
        <v>2.3119999999999998</v>
      </c>
      <c r="H7" t="s">
        <v>12</v>
      </c>
    </row>
    <row r="8" spans="1:8">
      <c r="A8" s="11" t="s">
        <v>13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3.25</v>
      </c>
      <c r="F8" s="15">
        <f t="shared" si="0"/>
        <v>3.2500000000000001E-2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333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1</v>
      </c>
      <c r="F10" s="15">
        <f t="shared" si="0"/>
        <v>1</v>
      </c>
      <c r="H10" t="s">
        <v>14</v>
      </c>
    </row>
    <row r="11" spans="1:8">
      <c r="A11" s="11" t="s">
        <v>89</v>
      </c>
      <c r="B11" s="12">
        <v>0.1</v>
      </c>
      <c r="C11" s="17" t="s">
        <v>11</v>
      </c>
      <c r="D11" s="17" t="s">
        <v>11</v>
      </c>
      <c r="E11" s="14">
        <f>SUMIF(Insumos!$A$1178:$A$1324,A11,Insumos!$D$1178:$D$1324)</f>
        <v>1.8964000000000001</v>
      </c>
      <c r="F11" s="15">
        <f t="shared" si="0"/>
        <v>0.18964000000000003</v>
      </c>
    </row>
    <row r="12" spans="1:8">
      <c r="A12" s="11" t="s">
        <v>332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0.74736875000000003</v>
      </c>
      <c r="F12" s="15">
        <f t="shared" si="0"/>
        <v>0.74736875000000003</v>
      </c>
    </row>
    <row r="13" spans="1:8">
      <c r="A13" s="11"/>
      <c r="B13" s="12"/>
      <c r="C13" s="17"/>
      <c r="D13" s="17"/>
      <c r="E13" s="14"/>
      <c r="F13" s="15"/>
    </row>
    <row r="14" spans="1:8">
      <c r="A14" s="11"/>
      <c r="B14" s="12"/>
      <c r="C14" s="17"/>
      <c r="D14" s="17"/>
      <c r="E14" s="14"/>
      <c r="F14" s="15"/>
    </row>
    <row r="15" spans="1:8" ht="16" thickBot="1">
      <c r="A15" s="141"/>
      <c r="B15" s="141"/>
      <c r="C15" s="141"/>
      <c r="D15" s="142"/>
      <c r="E15" s="18" t="s">
        <v>15</v>
      </c>
      <c r="F15" s="19">
        <f>SUM(F5:F14)</f>
        <v>10.48210875</v>
      </c>
    </row>
    <row r="16" spans="1:8" ht="16" thickBot="1">
      <c r="A16" s="131" t="s">
        <v>16</v>
      </c>
      <c r="B16" s="132"/>
      <c r="C16" s="132"/>
      <c r="D16" s="132"/>
      <c r="E16" s="132"/>
      <c r="F16" s="133"/>
    </row>
    <row r="17" spans="1:6">
      <c r="A17" s="116" t="s">
        <v>331</v>
      </c>
      <c r="B17" s="21"/>
      <c r="C17" s="21"/>
      <c r="D17" s="21"/>
      <c r="E17" s="21"/>
      <c r="F17" s="22"/>
    </row>
    <row r="18" spans="1:6">
      <c r="A18" s="116" t="s">
        <v>330</v>
      </c>
      <c r="B18" s="23"/>
      <c r="C18" s="23"/>
      <c r="D18" s="23"/>
      <c r="E18" s="23"/>
      <c r="F18" s="24"/>
    </row>
    <row r="19" spans="1:6">
      <c r="A19" s="116" t="s">
        <v>329</v>
      </c>
      <c r="B19" s="23"/>
      <c r="C19" s="23"/>
      <c r="D19" s="23"/>
      <c r="E19" s="23"/>
      <c r="F19" s="24"/>
    </row>
    <row r="20" spans="1:6">
      <c r="A20" s="116" t="s">
        <v>328</v>
      </c>
      <c r="B20" s="23"/>
      <c r="C20" s="23"/>
      <c r="D20" s="23"/>
      <c r="E20" s="23"/>
      <c r="F20" s="24"/>
    </row>
    <row r="21" spans="1:6">
      <c r="A21" t="s">
        <v>327</v>
      </c>
      <c r="B21" s="23"/>
      <c r="C21" s="23"/>
      <c r="D21" s="23"/>
      <c r="E21" s="23"/>
      <c r="F21" s="24"/>
    </row>
    <row r="22" spans="1:6">
      <c r="A22" s="115"/>
      <c r="B22" s="23"/>
      <c r="C22" s="23"/>
      <c r="D22" s="23"/>
      <c r="E22" s="23"/>
      <c r="F22" s="24"/>
    </row>
    <row r="23" spans="1:6">
      <c r="A23" s="115"/>
      <c r="B23" s="23"/>
      <c r="C23" s="23"/>
      <c r="D23" s="23"/>
      <c r="E23" s="23"/>
      <c r="F23" s="24"/>
    </row>
    <row r="24" spans="1:6">
      <c r="A24" s="115"/>
      <c r="B24" s="23"/>
      <c r="C24" s="23"/>
      <c r="D24" s="23"/>
      <c r="E24" s="23"/>
      <c r="F24" s="24"/>
    </row>
    <row r="25" spans="1:6">
      <c r="A25" s="26"/>
      <c r="B25" s="26"/>
      <c r="C25" s="26"/>
      <c r="D25" s="26"/>
      <c r="E25" s="26"/>
      <c r="F25" s="26"/>
    </row>
  </sheetData>
  <mergeCells count="6">
    <mergeCell ref="A16:F16"/>
    <mergeCell ref="B1:E1"/>
    <mergeCell ref="F1:F3"/>
    <mergeCell ref="C2:E2"/>
    <mergeCell ref="C3:D3"/>
    <mergeCell ref="A15:D15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4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25"/>
  <sheetViews>
    <sheetView zoomScale="150" zoomScaleNormal="150" zoomScalePageLayoutView="150" workbookViewId="0">
      <selection activeCell="A5" sqref="A5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345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F15</f>
        <v>10.18420875</v>
      </c>
      <c r="C3" s="139" t="s">
        <v>4</v>
      </c>
      <c r="D3" s="140"/>
      <c r="E3" s="5">
        <f>(B3/B2)+15%</f>
        <v>10.33420875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346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4.2383499999999996</v>
      </c>
      <c r="F5" s="15">
        <f>E5*B5</f>
        <v>4.2383499999999996</v>
      </c>
      <c r="H5" t="s">
        <v>7</v>
      </c>
    </row>
    <row r="6" spans="1:8">
      <c r="A6" s="11" t="s">
        <v>38</v>
      </c>
      <c r="B6" s="12">
        <v>0.04</v>
      </c>
      <c r="C6" s="16" t="s">
        <v>11</v>
      </c>
      <c r="D6" s="16" t="s">
        <v>11</v>
      </c>
      <c r="E6" s="14">
        <f>SUMIF(Insumos!$A$1178:$A$1324,A6,Insumos!$D$1178:$D$1324)</f>
        <v>14.89</v>
      </c>
      <c r="F6" s="15">
        <f>E6*B6</f>
        <v>0.59560000000000002</v>
      </c>
      <c r="H6" t="s">
        <v>11</v>
      </c>
    </row>
    <row r="7" spans="1:8">
      <c r="A7" s="11" t="s">
        <v>39</v>
      </c>
      <c r="B7" s="12">
        <v>0.08</v>
      </c>
      <c r="C7" s="17" t="s">
        <v>11</v>
      </c>
      <c r="D7" s="17" t="s">
        <v>11</v>
      </c>
      <c r="E7" s="14">
        <f>SUMIF(Insumos!$A$1178:$A$1324,A7,Insumos!$D$1178:$D$1324)</f>
        <v>28.9</v>
      </c>
      <c r="F7" s="15">
        <f t="shared" ref="F7:F12" si="0">E7*B7</f>
        <v>2.3119999999999998</v>
      </c>
      <c r="H7" t="s">
        <v>12</v>
      </c>
    </row>
    <row r="8" spans="1:8">
      <c r="A8" s="11" t="s">
        <v>13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3.25</v>
      </c>
      <c r="F8" s="15">
        <f t="shared" si="0"/>
        <v>3.2500000000000001E-2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333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1</v>
      </c>
      <c r="F10" s="15">
        <f t="shared" si="0"/>
        <v>1</v>
      </c>
      <c r="H10" t="s">
        <v>14</v>
      </c>
    </row>
    <row r="11" spans="1:8">
      <c r="A11" s="11" t="s">
        <v>89</v>
      </c>
      <c r="B11" s="12">
        <v>0.1</v>
      </c>
      <c r="C11" s="17" t="s">
        <v>11</v>
      </c>
      <c r="D11" s="17" t="s">
        <v>11</v>
      </c>
      <c r="E11" s="14">
        <f>SUMIF(Insumos!$A$1178:$A$1324,A11,Insumos!$D$1178:$D$1324)</f>
        <v>1.8964000000000001</v>
      </c>
      <c r="F11" s="15">
        <f t="shared" si="0"/>
        <v>0.18964000000000003</v>
      </c>
    </row>
    <row r="12" spans="1:8">
      <c r="A12" s="11" t="s">
        <v>332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0.74736875000000003</v>
      </c>
      <c r="F12" s="15">
        <f t="shared" si="0"/>
        <v>0.74736875000000003</v>
      </c>
    </row>
    <row r="13" spans="1:8">
      <c r="A13" s="11"/>
      <c r="B13" s="12"/>
      <c r="C13" s="17"/>
      <c r="D13" s="17"/>
      <c r="E13" s="14"/>
      <c r="F13" s="15"/>
    </row>
    <row r="14" spans="1:8">
      <c r="A14" s="11"/>
      <c r="B14" s="12"/>
      <c r="C14" s="17"/>
      <c r="D14" s="17"/>
      <c r="E14" s="14"/>
      <c r="F14" s="15"/>
    </row>
    <row r="15" spans="1:8" ht="16" thickBot="1">
      <c r="A15" s="141"/>
      <c r="B15" s="141"/>
      <c r="C15" s="141"/>
      <c r="D15" s="142"/>
      <c r="E15" s="18" t="s">
        <v>15</v>
      </c>
      <c r="F15" s="19">
        <f>SUM(F5:F14)</f>
        <v>10.18420875</v>
      </c>
    </row>
    <row r="16" spans="1:8" ht="16" thickBot="1">
      <c r="A16" s="131" t="s">
        <v>16</v>
      </c>
      <c r="B16" s="132"/>
      <c r="C16" s="132"/>
      <c r="D16" s="132"/>
      <c r="E16" s="132"/>
      <c r="F16" s="133"/>
    </row>
    <row r="17" spans="1:6">
      <c r="A17" s="116" t="s">
        <v>331</v>
      </c>
      <c r="B17" s="21"/>
      <c r="C17" s="21"/>
      <c r="D17" s="21"/>
      <c r="E17" s="21"/>
      <c r="F17" s="22"/>
    </row>
    <row r="18" spans="1:6">
      <c r="A18" s="116" t="s">
        <v>330</v>
      </c>
      <c r="B18" s="23"/>
      <c r="C18" s="23"/>
      <c r="D18" s="23"/>
      <c r="E18" s="23"/>
      <c r="F18" s="24"/>
    </row>
    <row r="19" spans="1:6">
      <c r="A19" s="116" t="s">
        <v>329</v>
      </c>
      <c r="B19" s="23"/>
      <c r="C19" s="23"/>
      <c r="D19" s="23"/>
      <c r="E19" s="23"/>
      <c r="F19" s="24"/>
    </row>
    <row r="20" spans="1:6">
      <c r="A20" s="116" t="s">
        <v>328</v>
      </c>
      <c r="B20" s="23"/>
      <c r="C20" s="23"/>
      <c r="D20" s="23"/>
      <c r="E20" s="23"/>
      <c r="F20" s="24"/>
    </row>
    <row r="21" spans="1:6">
      <c r="A21" t="s">
        <v>327</v>
      </c>
      <c r="B21" s="23"/>
      <c r="C21" s="23"/>
      <c r="D21" s="23"/>
      <c r="E21" s="23"/>
      <c r="F21" s="24"/>
    </row>
    <row r="22" spans="1:6">
      <c r="A22" s="115"/>
      <c r="B22" s="23"/>
      <c r="C22" s="23"/>
      <c r="D22" s="23"/>
      <c r="E22" s="23"/>
      <c r="F22" s="24"/>
    </row>
    <row r="23" spans="1:6">
      <c r="A23" s="115"/>
      <c r="B23" s="23"/>
      <c r="C23" s="23"/>
      <c r="D23" s="23"/>
      <c r="E23" s="23"/>
      <c r="F23" s="24"/>
    </row>
    <row r="24" spans="1:6">
      <c r="A24" s="115"/>
      <c r="B24" s="23"/>
      <c r="C24" s="23"/>
      <c r="D24" s="23"/>
      <c r="E24" s="23"/>
      <c r="F24" s="24"/>
    </row>
    <row r="25" spans="1:6">
      <c r="A25" s="26"/>
      <c r="B25" s="26"/>
      <c r="C25" s="26"/>
      <c r="D25" s="26"/>
      <c r="E25" s="26"/>
      <c r="F25" s="26"/>
    </row>
  </sheetData>
  <mergeCells count="6">
    <mergeCell ref="A16:F16"/>
    <mergeCell ref="B1:E1"/>
    <mergeCell ref="F1:F3"/>
    <mergeCell ref="C2:E2"/>
    <mergeCell ref="C3:D3"/>
    <mergeCell ref="A15:D15"/>
  </mergeCells>
  <dataValidations count="2">
    <dataValidation type="list" allowBlank="1" showInputMessage="1" showErrorMessage="1" sqref="C5:D6 C9:D14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24"/>
  <sheetViews>
    <sheetView workbookViewId="0">
      <selection activeCell="A5" sqref="A5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339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8.1387499999999999</v>
      </c>
      <c r="C3" s="139" t="s">
        <v>4</v>
      </c>
      <c r="D3" s="140"/>
      <c r="E3" s="5">
        <f>(B3/B2)+15%</f>
        <v>8.2887500000000003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197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22.9</v>
      </c>
      <c r="F5" s="15">
        <f t="shared" ref="F5:F11" si="0">E5*B5</f>
        <v>3.4349999999999996</v>
      </c>
      <c r="H5" t="s">
        <v>7</v>
      </c>
    </row>
    <row r="6" spans="1:8">
      <c r="A6" s="11" t="s">
        <v>199</v>
      </c>
      <c r="B6" s="12">
        <v>4.4999999999999998E-2</v>
      </c>
      <c r="C6" s="16" t="s">
        <v>11</v>
      </c>
      <c r="D6" s="16" t="s">
        <v>11</v>
      </c>
      <c r="E6" s="14">
        <f>SUMIF(Insumos!$A$1178:$A$1324,A6,Insumos!$D$1178:$D$1324)</f>
        <v>40.1</v>
      </c>
      <c r="F6" s="15">
        <f t="shared" si="0"/>
        <v>1.8045</v>
      </c>
      <c r="H6" t="s">
        <v>11</v>
      </c>
    </row>
    <row r="7" spans="1:8">
      <c r="A7" s="11" t="s">
        <v>94</v>
      </c>
      <c r="B7" s="12">
        <v>0.04</v>
      </c>
      <c r="C7" s="17" t="s">
        <v>11</v>
      </c>
      <c r="D7" s="17" t="s">
        <v>11</v>
      </c>
      <c r="E7" s="14">
        <f>SUMIF(Insumos!$A$1178:$A$1324,A7,Insumos!$D$1178:$D$1324)</f>
        <v>19.95</v>
      </c>
      <c r="F7" s="15">
        <f t="shared" si="0"/>
        <v>0.79800000000000004</v>
      </c>
      <c r="H7" t="s">
        <v>12</v>
      </c>
    </row>
    <row r="8" spans="1:8">
      <c r="A8" s="11" t="s">
        <v>13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3.25</v>
      </c>
      <c r="F8" s="15">
        <f t="shared" si="0"/>
        <v>3.2500000000000001E-2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333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1</v>
      </c>
      <c r="F10" s="15">
        <f t="shared" si="0"/>
        <v>1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/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8.1387499999999999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 ht="18">
      <c r="A15" s="119" t="s">
        <v>355</v>
      </c>
      <c r="B15" s="21"/>
      <c r="C15" s="21"/>
      <c r="D15" s="21"/>
      <c r="E15" s="21"/>
      <c r="F15" s="22"/>
    </row>
    <row r="16" spans="1:8" ht="18">
      <c r="A16" s="119" t="s">
        <v>354</v>
      </c>
      <c r="B16" s="23"/>
      <c r="C16" s="23"/>
      <c r="D16" s="23"/>
      <c r="E16" s="23"/>
      <c r="F16" s="24"/>
    </row>
    <row r="17" spans="1:6" ht="18">
      <c r="A17" s="119" t="s">
        <v>353</v>
      </c>
      <c r="B17" s="23"/>
      <c r="C17" s="23"/>
      <c r="D17" s="23"/>
      <c r="E17" s="23"/>
      <c r="F17" s="24"/>
    </row>
    <row r="18" spans="1:6" ht="18">
      <c r="A18" s="119" t="s">
        <v>352</v>
      </c>
      <c r="B18" s="23"/>
      <c r="C18" s="23"/>
      <c r="D18" s="23"/>
      <c r="E18" s="23"/>
      <c r="F18" s="24"/>
    </row>
    <row r="19" spans="1:6" ht="18">
      <c r="A19" s="119" t="s">
        <v>351</v>
      </c>
      <c r="B19" s="23"/>
      <c r="C19" s="23"/>
      <c r="D19" s="23"/>
      <c r="E19" s="23"/>
      <c r="F19" s="24"/>
    </row>
    <row r="20" spans="1:6">
      <c r="A20" s="116"/>
      <c r="B20" s="23"/>
      <c r="C20" s="23"/>
      <c r="D20" s="23"/>
      <c r="E20" s="23"/>
      <c r="F20" s="24"/>
    </row>
    <row r="21" spans="1:6">
      <c r="A21" s="116"/>
      <c r="B21" s="23"/>
      <c r="C21" s="23"/>
      <c r="D21" s="23"/>
      <c r="E21" s="23"/>
      <c r="F21" s="24"/>
    </row>
    <row r="22" spans="1:6">
      <c r="A22" s="116"/>
      <c r="B22" s="23"/>
      <c r="C22" s="23"/>
      <c r="D22" s="23"/>
      <c r="E22" s="23"/>
      <c r="F22" s="24"/>
    </row>
    <row r="23" spans="1:6">
      <c r="A23" s="116"/>
      <c r="B23" s="26"/>
      <c r="C23" s="26"/>
      <c r="D23" s="26"/>
      <c r="E23" s="26"/>
      <c r="F23" s="26"/>
    </row>
    <row r="24" spans="1:6">
      <c r="A24" s="118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24"/>
  <sheetViews>
    <sheetView zoomScale="150" zoomScaleNormal="150" zoomScalePageLayoutView="150" workbookViewId="0">
      <selection activeCell="A5" sqref="A5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365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7.5798687499999993</v>
      </c>
      <c r="C3" s="139" t="s">
        <v>4</v>
      </c>
      <c r="D3" s="140"/>
      <c r="E3" s="5">
        <f>(B3/B2)+15%</f>
        <v>7.7298687499999996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40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12.99</v>
      </c>
      <c r="F5" s="15">
        <f t="shared" ref="F5:F11" si="0">E5*B5</f>
        <v>1.9484999999999999</v>
      </c>
      <c r="H5" t="s">
        <v>7</v>
      </c>
    </row>
    <row r="6" spans="1:8">
      <c r="A6" s="11" t="s">
        <v>231</v>
      </c>
      <c r="B6" s="12">
        <v>0.08</v>
      </c>
      <c r="C6" s="16" t="s">
        <v>11</v>
      </c>
      <c r="D6" s="16" t="s">
        <v>11</v>
      </c>
      <c r="E6" s="14">
        <f>SUMIF(Insumos!$A$1178:$A$1324,A6,Insumos!$D$1178:$D$1324)</f>
        <v>32</v>
      </c>
      <c r="F6" s="15">
        <f t="shared" si="0"/>
        <v>2.56</v>
      </c>
      <c r="H6" t="s">
        <v>11</v>
      </c>
    </row>
    <row r="7" spans="1:8">
      <c r="A7" s="11" t="s">
        <v>364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0.97011875000000003</v>
      </c>
      <c r="F7" s="15">
        <f t="shared" si="0"/>
        <v>0.97011875000000003</v>
      </c>
      <c r="H7" t="s">
        <v>12</v>
      </c>
    </row>
    <row r="8" spans="1:8">
      <c r="A8" s="11" t="s">
        <v>13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3.25</v>
      </c>
      <c r="F8" s="15">
        <f t="shared" si="0"/>
        <v>3.2500000000000001E-2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333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1</v>
      </c>
      <c r="F10" s="15">
        <f t="shared" si="0"/>
        <v>1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/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7.5798687499999993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16" t="s">
        <v>363</v>
      </c>
      <c r="B15" s="21"/>
      <c r="C15" s="21"/>
      <c r="D15" s="21"/>
      <c r="E15" s="21"/>
      <c r="F15" s="22"/>
    </row>
    <row r="16" spans="1:8">
      <c r="A16" s="116" t="s">
        <v>362</v>
      </c>
      <c r="B16" s="23"/>
      <c r="C16" s="23"/>
      <c r="D16" s="23"/>
      <c r="E16" s="23"/>
      <c r="F16" s="24"/>
    </row>
    <row r="17" spans="1:6">
      <c r="A17" s="116" t="s">
        <v>361</v>
      </c>
      <c r="B17" s="23"/>
      <c r="C17" s="23"/>
      <c r="D17" s="23"/>
      <c r="E17" s="23"/>
      <c r="F17" s="24"/>
    </row>
    <row r="18" spans="1:6">
      <c r="A18" s="118"/>
      <c r="B18" s="23"/>
      <c r="C18" s="23"/>
      <c r="D18" s="23"/>
      <c r="E18" s="23"/>
      <c r="F18" s="24"/>
    </row>
    <row r="19" spans="1:6">
      <c r="A19" s="116" t="s">
        <v>360</v>
      </c>
      <c r="B19" s="23"/>
      <c r="C19" s="23"/>
      <c r="D19" s="23"/>
      <c r="E19" s="23"/>
      <c r="F19" s="24"/>
    </row>
    <row r="20" spans="1:6">
      <c r="A20" s="116" t="s">
        <v>359</v>
      </c>
      <c r="B20" s="23"/>
      <c r="C20" s="23"/>
      <c r="D20" s="23"/>
      <c r="E20" s="23"/>
      <c r="F20" s="24"/>
    </row>
    <row r="21" spans="1:6">
      <c r="A21" s="116" t="s">
        <v>358</v>
      </c>
      <c r="B21" s="23"/>
      <c r="C21" s="23"/>
      <c r="D21" s="23"/>
      <c r="E21" s="23"/>
      <c r="F21" s="24"/>
    </row>
    <row r="22" spans="1:6">
      <c r="A22" s="116" t="s">
        <v>357</v>
      </c>
      <c r="B22" s="23"/>
      <c r="C22" s="23"/>
      <c r="D22" s="23"/>
      <c r="E22" s="23"/>
      <c r="F22" s="24"/>
    </row>
    <row r="23" spans="1:6">
      <c r="A23" s="116" t="s">
        <v>356</v>
      </c>
      <c r="B23" s="26"/>
      <c r="C23" s="26"/>
      <c r="D23" s="26"/>
      <c r="E23" s="26"/>
      <c r="F23" s="26"/>
    </row>
    <row r="24" spans="1:6">
      <c r="A24" s="118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5:D6 C9:D12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23"/>
  <sheetViews>
    <sheetView zoomScale="150" zoomScaleNormal="150" zoomScalePageLayoutView="150" workbookViewId="0">
      <selection activeCell="B15" sqref="B15:F22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43" t="s">
        <v>368</v>
      </c>
      <c r="C1" s="143"/>
      <c r="D1" s="143"/>
      <c r="E1" s="143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7.0419520833333333</v>
      </c>
      <c r="C3" s="139" t="s">
        <v>4</v>
      </c>
      <c r="D3" s="140"/>
      <c r="E3" s="5">
        <f>(B3/B2)+15%</f>
        <v>7.1919520833333337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367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2.6483333333333334</v>
      </c>
      <c r="F5" s="15">
        <f t="shared" ref="F5:F12" si="0">E5*B5</f>
        <v>2.6483333333333334</v>
      </c>
      <c r="H5" t="s">
        <v>7</v>
      </c>
    </row>
    <row r="6" spans="1:8">
      <c r="A6" s="11" t="s">
        <v>332</v>
      </c>
      <c r="B6" s="12">
        <v>1</v>
      </c>
      <c r="C6" s="16" t="s">
        <v>7</v>
      </c>
      <c r="D6" s="16" t="s">
        <v>7</v>
      </c>
      <c r="E6" s="14">
        <f>SUMIF(Insumos!$A$1178:$A$1324,A6,Insumos!$D$1178:$D$1324)</f>
        <v>0.74736875000000003</v>
      </c>
      <c r="F6" s="15">
        <f t="shared" si="0"/>
        <v>0.74736875000000003</v>
      </c>
      <c r="H6" t="s">
        <v>11</v>
      </c>
    </row>
    <row r="7" spans="1:8">
      <c r="A7" s="11" t="s">
        <v>39</v>
      </c>
      <c r="B7" s="12">
        <v>0.04</v>
      </c>
      <c r="C7" s="17" t="s">
        <v>11</v>
      </c>
      <c r="D7" s="17" t="s">
        <v>11</v>
      </c>
      <c r="E7" s="14">
        <f>SUMIF(Insumos!$A$1178:$A$1324,A7,Insumos!$D$1178:$D$1324)</f>
        <v>28.9</v>
      </c>
      <c r="F7" s="15">
        <f t="shared" si="0"/>
        <v>1.1559999999999999</v>
      </c>
      <c r="H7" t="s">
        <v>12</v>
      </c>
    </row>
    <row r="8" spans="1:8">
      <c r="A8" s="11" t="s">
        <v>112</v>
      </c>
      <c r="B8" s="12">
        <v>0.25</v>
      </c>
      <c r="C8" s="17" t="s">
        <v>14</v>
      </c>
      <c r="D8" s="17" t="s">
        <v>14</v>
      </c>
      <c r="E8" s="14">
        <f>SUMIF(Insumos!$A$1178:$A$1324,A8,Insumos!$D$1178:$D$1324)</f>
        <v>2</v>
      </c>
      <c r="F8" s="15">
        <f t="shared" si="0"/>
        <v>0.5</v>
      </c>
      <c r="H8" t="s">
        <v>14</v>
      </c>
    </row>
    <row r="9" spans="1:8">
      <c r="A9" s="11" t="s">
        <v>31</v>
      </c>
      <c r="B9" s="12">
        <v>0.1</v>
      </c>
      <c r="C9" s="17" t="s">
        <v>11</v>
      </c>
      <c r="D9" s="17" t="s">
        <v>11</v>
      </c>
      <c r="E9" s="14">
        <f>SUMIF(Insumos!$A$1178:$A$1324,A9,Insumos!$D$1178:$D$1324)</f>
        <v>2.39</v>
      </c>
      <c r="F9" s="15">
        <f t="shared" si="0"/>
        <v>0.23900000000000002</v>
      </c>
      <c r="H9" t="s">
        <v>12</v>
      </c>
    </row>
    <row r="10" spans="1:8">
      <c r="A10" s="11" t="s">
        <v>366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0.65</v>
      </c>
      <c r="F10" s="15">
        <f t="shared" si="0"/>
        <v>0.65</v>
      </c>
      <c r="H10" t="s">
        <v>14</v>
      </c>
    </row>
    <row r="11" spans="1:8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</row>
    <row r="12" spans="1:8">
      <c r="A12" s="11" t="s">
        <v>34</v>
      </c>
      <c r="B12" s="12">
        <v>5.0000000000000001E-3</v>
      </c>
      <c r="C12" s="17" t="s">
        <v>11</v>
      </c>
      <c r="D12" s="17" t="s">
        <v>11</v>
      </c>
      <c r="E12" s="14">
        <f>SUMIF(Insumos!$A$1178:$A$1324,A12,Insumos!$D$1178:$D$1324)</f>
        <v>213.75</v>
      </c>
      <c r="F12" s="15">
        <f t="shared" si="0"/>
        <v>1.0687500000000001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7.0419520833333333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16" t="s">
        <v>380</v>
      </c>
      <c r="B15" s="116"/>
      <c r="C15" s="116"/>
      <c r="D15" s="116"/>
      <c r="E15" s="116"/>
      <c r="F15" s="116"/>
    </row>
    <row r="16" spans="1:8">
      <c r="A16" s="116" t="s">
        <v>379</v>
      </c>
      <c r="B16" s="116"/>
      <c r="C16" s="116"/>
      <c r="D16" s="116"/>
      <c r="E16" s="116"/>
      <c r="F16" s="116"/>
    </row>
    <row r="17" spans="1:6">
      <c r="A17" s="120" t="s">
        <v>378</v>
      </c>
      <c r="B17" s="120"/>
      <c r="C17" s="120"/>
      <c r="D17" s="120"/>
      <c r="E17" s="120"/>
      <c r="F17" s="120"/>
    </row>
    <row r="18" spans="1:6">
      <c r="A18" t="s">
        <v>377</v>
      </c>
    </row>
    <row r="19" spans="1:6">
      <c r="A19" t="s">
        <v>376</v>
      </c>
    </row>
    <row r="20" spans="1:6">
      <c r="A20" s="116" t="s">
        <v>375</v>
      </c>
      <c r="B20" s="116"/>
      <c r="C20" s="116"/>
      <c r="D20" s="116"/>
      <c r="E20" s="116"/>
      <c r="F20" s="116"/>
    </row>
    <row r="21" spans="1:6">
      <c r="A21" s="116" t="s">
        <v>374</v>
      </c>
      <c r="B21" s="116"/>
      <c r="C21" s="116"/>
      <c r="D21" s="116"/>
      <c r="E21" s="116"/>
      <c r="F21" s="116"/>
    </row>
    <row r="22" spans="1:6">
      <c r="A22" s="116" t="s">
        <v>373</v>
      </c>
      <c r="B22" s="116"/>
      <c r="C22" s="116"/>
      <c r="D22" s="116"/>
      <c r="E22" s="116"/>
      <c r="F22" s="116"/>
    </row>
    <row r="23" spans="1:6">
      <c r="A23" s="26"/>
      <c r="B23" s="26"/>
      <c r="C23" s="26"/>
      <c r="D23" s="26"/>
      <c r="E23" s="26"/>
      <c r="F23" s="26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23"/>
  <sheetViews>
    <sheetView zoomScale="150" zoomScaleNormal="150" zoomScalePageLayoutView="150" workbookViewId="0">
      <selection activeCell="A5" sqref="A5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372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6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14.99</v>
      </c>
      <c r="C3" s="139" t="s">
        <v>4</v>
      </c>
      <c r="D3" s="140"/>
      <c r="E3" s="5">
        <f>(B3/B2)+15%</f>
        <v>2.6483333333333334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371</v>
      </c>
      <c r="B5" s="12">
        <v>1</v>
      </c>
      <c r="C5" s="13" t="s">
        <v>11</v>
      </c>
      <c r="D5" s="13" t="s">
        <v>11</v>
      </c>
      <c r="E5" s="14">
        <f>SUMIF(Insumos!$A$1178:$A$1324,A5,Insumos!$D$1178:$D$1324)</f>
        <v>14.99</v>
      </c>
      <c r="F5" s="15">
        <f t="shared" ref="F5:F11" si="0">E5*B5</f>
        <v>14.99</v>
      </c>
      <c r="H5" t="s">
        <v>7</v>
      </c>
    </row>
    <row r="6" spans="1:8">
      <c r="A6" s="11"/>
      <c r="B6" s="12"/>
      <c r="C6" s="16"/>
      <c r="D6" s="16"/>
      <c r="E6" s="14">
        <f>SUMIF(Insumos!$A$1178:$A$1324,A6,Insumos!$D$1178:$D$1324)</f>
        <v>0</v>
      </c>
      <c r="F6" s="15">
        <f t="shared" si="0"/>
        <v>0</v>
      </c>
      <c r="H6" t="s">
        <v>11</v>
      </c>
    </row>
    <row r="7" spans="1:8">
      <c r="A7" s="11"/>
      <c r="B7" s="12"/>
      <c r="C7" s="17"/>
      <c r="D7" s="17"/>
      <c r="E7" s="14"/>
      <c r="F7" s="15">
        <f t="shared" si="0"/>
        <v>0</v>
      </c>
      <c r="H7" t="s">
        <v>12</v>
      </c>
    </row>
    <row r="8" spans="1:8">
      <c r="A8" s="11"/>
      <c r="B8" s="12"/>
      <c r="C8" s="17"/>
      <c r="D8" s="17"/>
      <c r="E8" s="14"/>
      <c r="F8" s="15">
        <f t="shared" si="0"/>
        <v>0</v>
      </c>
      <c r="H8" t="s">
        <v>14</v>
      </c>
    </row>
    <row r="9" spans="1:8">
      <c r="A9" s="11"/>
      <c r="B9" s="12"/>
      <c r="C9" s="17"/>
      <c r="D9" s="17"/>
      <c r="E9" s="14"/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/>
      <c r="F10" s="15">
        <f t="shared" si="0"/>
        <v>0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/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14.99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45" t="s">
        <v>370</v>
      </c>
      <c r="B15" s="145"/>
      <c r="C15" s="145"/>
      <c r="D15" s="145"/>
      <c r="E15" s="145"/>
      <c r="F15" s="145"/>
    </row>
    <row r="16" spans="1:8">
      <c r="A16" s="146" t="s">
        <v>369</v>
      </c>
      <c r="B16" s="147"/>
      <c r="C16" s="147"/>
      <c r="D16" s="147"/>
      <c r="E16" s="147"/>
      <c r="F16" s="148"/>
    </row>
    <row r="17" spans="1:6">
      <c r="A17" s="146"/>
      <c r="B17" s="147"/>
      <c r="C17" s="147"/>
      <c r="D17" s="147"/>
      <c r="E17" s="147"/>
      <c r="F17" s="148"/>
    </row>
    <row r="18" spans="1:6">
      <c r="A18" s="146"/>
      <c r="B18" s="147"/>
      <c r="C18" s="147"/>
      <c r="D18" s="147"/>
      <c r="E18" s="147"/>
      <c r="F18" s="148"/>
    </row>
    <row r="19" spans="1:6">
      <c r="A19" s="146"/>
      <c r="B19" s="147"/>
      <c r="C19" s="147"/>
      <c r="D19" s="147"/>
      <c r="E19" s="147"/>
      <c r="F19" s="148"/>
    </row>
    <row r="20" spans="1:6">
      <c r="A20" s="144"/>
      <c r="B20" s="144"/>
      <c r="C20" s="144"/>
      <c r="D20" s="144"/>
      <c r="E20" s="144"/>
      <c r="F20" s="144"/>
    </row>
    <row r="21" spans="1:6">
      <c r="A21" s="144"/>
      <c r="B21" s="144"/>
      <c r="C21" s="144"/>
      <c r="D21" s="144"/>
      <c r="E21" s="144"/>
      <c r="F21" s="144"/>
    </row>
    <row r="22" spans="1:6">
      <c r="A22" s="144"/>
      <c r="B22" s="144"/>
      <c r="C22" s="144"/>
      <c r="D22" s="144"/>
      <c r="E22" s="144"/>
      <c r="F22" s="144"/>
    </row>
    <row r="23" spans="1:6">
      <c r="A23" s="26"/>
      <c r="B23" s="26"/>
      <c r="C23" s="26"/>
      <c r="D23" s="26"/>
      <c r="E23" s="26"/>
      <c r="F23" s="26"/>
    </row>
  </sheetData>
  <mergeCells count="14">
    <mergeCell ref="A21:F21"/>
    <mergeCell ref="A22:F22"/>
    <mergeCell ref="A15:F15"/>
    <mergeCell ref="A16:F16"/>
    <mergeCell ref="A17:F17"/>
    <mergeCell ref="A18:F18"/>
    <mergeCell ref="A19:F19"/>
    <mergeCell ref="A20:F20"/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5:D6 C9:D12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23"/>
  <sheetViews>
    <sheetView zoomScale="150" zoomScaleNormal="150" zoomScalePageLayoutView="150" workbookViewId="0">
      <selection activeCell="A15" sqref="A15:A22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43" t="s">
        <v>382</v>
      </c>
      <c r="C1" s="143"/>
      <c r="D1" s="143"/>
      <c r="E1" s="143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7.1757083333333345</v>
      </c>
      <c r="C3" s="139" t="s">
        <v>4</v>
      </c>
      <c r="D3" s="140"/>
      <c r="E3" s="5">
        <f>(B3/B2)+15%</f>
        <v>7.3257083333333348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367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2.6483333333333334</v>
      </c>
      <c r="F5" s="15">
        <f t="shared" ref="F5:F12" si="0">E5*B5</f>
        <v>2.6483333333333334</v>
      </c>
      <c r="H5" t="s">
        <v>7</v>
      </c>
    </row>
    <row r="6" spans="1:8">
      <c r="A6" s="11" t="s">
        <v>231</v>
      </c>
      <c r="B6" s="12">
        <v>0.06</v>
      </c>
      <c r="C6" s="16" t="s">
        <v>11</v>
      </c>
      <c r="D6" s="16" t="s">
        <v>11</v>
      </c>
      <c r="E6" s="14">
        <f>SUMIF(Insumos!$A$1178:$A$1324,A6,Insumos!$D$1178:$D$1324)</f>
        <v>32</v>
      </c>
      <c r="F6" s="15">
        <f t="shared" si="0"/>
        <v>1.92</v>
      </c>
      <c r="H6" t="s">
        <v>11</v>
      </c>
    </row>
    <row r="7" spans="1:8">
      <c r="A7" s="11" t="s">
        <v>381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0.85612500000000014</v>
      </c>
      <c r="F7" s="15">
        <f t="shared" si="0"/>
        <v>0.85612500000000014</v>
      </c>
      <c r="H7" t="s">
        <v>12</v>
      </c>
    </row>
    <row r="8" spans="1:8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 t="s">
        <v>366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0.65</v>
      </c>
      <c r="F10" s="15">
        <f t="shared" si="0"/>
        <v>0.65</v>
      </c>
      <c r="H10" t="s">
        <v>14</v>
      </c>
    </row>
    <row r="11" spans="1:8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</row>
    <row r="12" spans="1:8">
      <c r="A12" s="11" t="s">
        <v>34</v>
      </c>
      <c r="B12" s="12">
        <v>5.0000000000000001E-3</v>
      </c>
      <c r="C12" s="17" t="s">
        <v>11</v>
      </c>
      <c r="D12" s="17" t="s">
        <v>11</v>
      </c>
      <c r="E12" s="14">
        <f>SUMIF(Insumos!$A$1178:$A$1324,A12,Insumos!$D$1178:$D$1324)</f>
        <v>213.75</v>
      </c>
      <c r="F12" s="15">
        <f t="shared" si="0"/>
        <v>1.0687500000000001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7.1757083333333345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16" t="s">
        <v>380</v>
      </c>
      <c r="B15" s="21"/>
      <c r="C15" s="21"/>
      <c r="D15" s="21"/>
      <c r="E15" s="21"/>
      <c r="F15" s="22"/>
    </row>
    <row r="16" spans="1:8">
      <c r="A16" s="116" t="s">
        <v>379</v>
      </c>
      <c r="B16" s="23"/>
      <c r="C16" s="23"/>
      <c r="D16" s="23"/>
      <c r="E16" s="23"/>
      <c r="F16" s="24"/>
    </row>
    <row r="17" spans="1:6">
      <c r="A17" s="120" t="s">
        <v>378</v>
      </c>
      <c r="B17" s="23"/>
      <c r="C17" s="23"/>
      <c r="D17" s="23"/>
      <c r="E17" s="23"/>
      <c r="F17" s="24"/>
    </row>
    <row r="18" spans="1:6">
      <c r="A18" t="s">
        <v>377</v>
      </c>
      <c r="B18" s="23"/>
      <c r="C18" s="23"/>
      <c r="D18" s="23"/>
      <c r="E18" s="23"/>
      <c r="F18" s="24"/>
    </row>
    <row r="19" spans="1:6">
      <c r="A19" t="s">
        <v>376</v>
      </c>
      <c r="B19" s="23"/>
      <c r="C19" s="23"/>
      <c r="D19" s="23"/>
      <c r="E19" s="23"/>
      <c r="F19" s="24"/>
    </row>
    <row r="20" spans="1:6">
      <c r="A20" s="116" t="s">
        <v>375</v>
      </c>
      <c r="B20" s="23"/>
      <c r="C20" s="23"/>
      <c r="D20" s="23"/>
      <c r="E20" s="23"/>
      <c r="F20" s="24"/>
    </row>
    <row r="21" spans="1:6">
      <c r="A21" s="116" t="s">
        <v>374</v>
      </c>
      <c r="B21" s="23"/>
      <c r="C21" s="23"/>
      <c r="D21" s="23"/>
      <c r="E21" s="23"/>
      <c r="F21" s="24"/>
    </row>
    <row r="22" spans="1:6">
      <c r="A22" s="116" t="s">
        <v>373</v>
      </c>
      <c r="B22" s="23"/>
      <c r="C22" s="23"/>
      <c r="D22" s="23"/>
      <c r="E22" s="23"/>
      <c r="F22" s="24"/>
    </row>
    <row r="23" spans="1:6">
      <c r="A23" s="26"/>
      <c r="B23" s="26"/>
      <c r="C23" s="26"/>
      <c r="D23" s="26"/>
      <c r="E23" s="26"/>
      <c r="F23" s="26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5:D6 C9:D12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"/>
  <sheetViews>
    <sheetView workbookViewId="0">
      <selection activeCell="A22" sqref="A22:XFD22"/>
    </sheetView>
  </sheetViews>
  <sheetFormatPr baseColWidth="10" defaultRowHeight="15" x14ac:dyDescent="0"/>
  <cols>
    <col min="2" max="2" width="26" bestFit="1" customWidth="1"/>
    <col min="4" max="4" width="13.83203125" bestFit="1" customWidth="1"/>
    <col min="5" max="5" width="13.1640625" customWidth="1"/>
    <col min="6" max="6" width="16" customWidth="1"/>
    <col min="7" max="7" width="17.5" customWidth="1"/>
    <col min="8" max="8" width="1.83203125" customWidth="1"/>
    <col min="9" max="9" width="16.6640625" customWidth="1"/>
    <col min="10" max="10" width="14.6640625" customWidth="1"/>
    <col min="11" max="11" width="13.33203125" customWidth="1"/>
    <col min="12" max="12" width="13.5" customWidth="1"/>
    <col min="13" max="13" width="1.83203125" customWidth="1"/>
    <col min="14" max="14" width="14.83203125" bestFit="1" customWidth="1"/>
    <col min="15" max="15" width="12.1640625" bestFit="1" customWidth="1"/>
    <col min="16" max="16" width="14" bestFit="1" customWidth="1"/>
    <col min="17" max="17" width="13" customWidth="1"/>
    <col min="18" max="18" width="16.83203125" customWidth="1"/>
    <col min="19" max="19" width="13.6640625" customWidth="1"/>
  </cols>
  <sheetData>
    <row r="3" spans="2:19">
      <c r="B3" s="30"/>
      <c r="C3" s="31" t="s">
        <v>44</v>
      </c>
      <c r="D3" s="31" t="s">
        <v>45</v>
      </c>
      <c r="E3" s="31" t="s">
        <v>46</v>
      </c>
      <c r="F3" s="32" t="s">
        <v>47</v>
      </c>
      <c r="G3" s="32" t="s">
        <v>48</v>
      </c>
      <c r="H3" s="32"/>
      <c r="I3" s="32" t="s">
        <v>49</v>
      </c>
      <c r="J3" s="32" t="s">
        <v>50</v>
      </c>
      <c r="K3" s="32" t="s">
        <v>51</v>
      </c>
      <c r="L3" s="32" t="s">
        <v>51</v>
      </c>
      <c r="M3" s="33"/>
      <c r="N3" s="34" t="s">
        <v>52</v>
      </c>
      <c r="O3" s="34" t="s">
        <v>48</v>
      </c>
      <c r="P3" s="34" t="s">
        <v>53</v>
      </c>
      <c r="Q3" s="34" t="s">
        <v>50</v>
      </c>
      <c r="R3" s="34" t="s">
        <v>51</v>
      </c>
      <c r="S3" s="34" t="s">
        <v>51</v>
      </c>
    </row>
    <row r="4" spans="2:19">
      <c r="B4" s="35"/>
      <c r="C4" s="36"/>
      <c r="D4" s="31"/>
      <c r="E4" s="31"/>
      <c r="F4" s="37">
        <v>0.1</v>
      </c>
      <c r="G4" s="32"/>
      <c r="H4" s="32"/>
      <c r="I4" s="38">
        <v>2.75E-2</v>
      </c>
      <c r="J4" s="39">
        <v>0.1</v>
      </c>
      <c r="K4" s="31"/>
      <c r="L4" s="31" t="s">
        <v>54</v>
      </c>
      <c r="M4" s="33"/>
      <c r="N4" s="40">
        <v>0.3</v>
      </c>
      <c r="O4" s="41"/>
      <c r="P4" s="42">
        <f>I4</f>
        <v>2.75E-2</v>
      </c>
      <c r="Q4" s="40">
        <f>J4</f>
        <v>0.1</v>
      </c>
      <c r="R4" s="41"/>
      <c r="S4" s="41" t="s">
        <v>54</v>
      </c>
    </row>
    <row r="5" spans="2:19">
      <c r="B5" s="30" t="s">
        <v>96</v>
      </c>
      <c r="C5" s="36">
        <f>'Filé de tilapia 1'!E3</f>
        <v>9.1162933333333331</v>
      </c>
      <c r="D5" s="43"/>
      <c r="E5" s="44" t="e">
        <f>C5/D5</f>
        <v>#DIV/0!</v>
      </c>
      <c r="F5" s="45">
        <f>D5*$F$4</f>
        <v>0</v>
      </c>
      <c r="G5" s="45">
        <f>F5+D5</f>
        <v>0</v>
      </c>
      <c r="H5" s="30"/>
      <c r="I5" s="46">
        <f>G5*$I$4</f>
        <v>0</v>
      </c>
      <c r="J5" s="46">
        <f>G5*$J$4</f>
        <v>0</v>
      </c>
      <c r="K5" s="45">
        <f>D5-C5-I5-J5</f>
        <v>-9.1162933333333331</v>
      </c>
      <c r="L5" s="44" t="e">
        <f>K5/D5</f>
        <v>#DIV/0!</v>
      </c>
      <c r="N5" s="47">
        <f>D5-(D5*$N$4)</f>
        <v>0</v>
      </c>
      <c r="O5" s="47">
        <f>N5+F5</f>
        <v>0</v>
      </c>
      <c r="P5" s="47">
        <f>O5*$P$4</f>
        <v>0</v>
      </c>
      <c r="Q5" s="47">
        <f>O5*$Q$4</f>
        <v>0</v>
      </c>
      <c r="R5" s="47">
        <f>N5-P5-Q5-C5</f>
        <v>-9.1162933333333331</v>
      </c>
      <c r="S5" s="48" t="e">
        <f>R5/N5</f>
        <v>#DIV/0!</v>
      </c>
    </row>
    <row r="6" spans="2:19">
      <c r="B6" s="30" t="s">
        <v>297</v>
      </c>
      <c r="C6" s="36">
        <f>'Filé de tilapia 2'!E3</f>
        <v>8.7565725000000008</v>
      </c>
      <c r="D6" s="43"/>
      <c r="E6" s="44" t="e">
        <f t="shared" ref="E6:E8" si="0">C6/D6</f>
        <v>#DIV/0!</v>
      </c>
      <c r="F6" s="45">
        <f t="shared" ref="F6:F8" si="1">D6*$F$4</f>
        <v>0</v>
      </c>
      <c r="G6" s="45">
        <f t="shared" ref="G6:G8" si="2">F6+D6</f>
        <v>0</v>
      </c>
      <c r="H6" s="30"/>
      <c r="I6" s="46">
        <f t="shared" ref="I6:I8" si="3">G6*$I$4</f>
        <v>0</v>
      </c>
      <c r="J6" s="46">
        <f t="shared" ref="J6:J8" si="4">G6*$J$4</f>
        <v>0</v>
      </c>
      <c r="K6" s="45">
        <f t="shared" ref="K6:K8" si="5">D6-C6-I6-J6</f>
        <v>-8.7565725000000008</v>
      </c>
      <c r="L6" s="44" t="e">
        <f t="shared" ref="L6:L8" si="6">K6/D6</f>
        <v>#DIV/0!</v>
      </c>
      <c r="N6" s="47">
        <f t="shared" ref="N6:N8" si="7">D6-(D6*$N$4)</f>
        <v>0</v>
      </c>
      <c r="O6" s="47">
        <f t="shared" ref="O6:O8" si="8">N6+F6</f>
        <v>0</v>
      </c>
      <c r="P6" s="47">
        <f t="shared" ref="P6:P8" si="9">O6*$P$4</f>
        <v>0</v>
      </c>
      <c r="Q6" s="47">
        <f t="shared" ref="Q6:Q8" si="10">O6*$Q$4</f>
        <v>0</v>
      </c>
      <c r="R6" s="47">
        <f t="shared" ref="R6:R8" si="11">N6-P6-Q6-C6</f>
        <v>-8.7565725000000008</v>
      </c>
      <c r="S6" s="48" t="e">
        <f t="shared" ref="S6:S8" si="12">R6/N6</f>
        <v>#DIV/0!</v>
      </c>
    </row>
    <row r="7" spans="2:19">
      <c r="B7" s="30" t="s">
        <v>298</v>
      </c>
      <c r="C7" s="36">
        <f>'Filé de tilapia 3'!E3</f>
        <v>13.6489475</v>
      </c>
      <c r="D7" s="43"/>
      <c r="E7" s="44" t="e">
        <f t="shared" ref="E7" si="13">C7/D7</f>
        <v>#DIV/0!</v>
      </c>
      <c r="F7" s="45">
        <f t="shared" ref="F7" si="14">D7*$F$4</f>
        <v>0</v>
      </c>
      <c r="G7" s="45">
        <f t="shared" ref="G7" si="15">F7+D7</f>
        <v>0</v>
      </c>
      <c r="H7" s="30"/>
      <c r="I7" s="46">
        <f t="shared" ref="I7" si="16">G7*$I$4</f>
        <v>0</v>
      </c>
      <c r="J7" s="46">
        <f t="shared" ref="J7" si="17">G7*$J$4</f>
        <v>0</v>
      </c>
      <c r="K7" s="45">
        <f t="shared" ref="K7" si="18">D7-C7-I7-J7</f>
        <v>-13.6489475</v>
      </c>
      <c r="L7" s="44" t="e">
        <f t="shared" ref="L7" si="19">K7/D7</f>
        <v>#DIV/0!</v>
      </c>
      <c r="N7" s="47">
        <f t="shared" ref="N7" si="20">D7-(D7*$N$4)</f>
        <v>0</v>
      </c>
      <c r="O7" s="47">
        <f t="shared" ref="O7" si="21">N7+F7</f>
        <v>0</v>
      </c>
      <c r="P7" s="47">
        <f t="shared" ref="P7" si="22">O7*$P$4</f>
        <v>0</v>
      </c>
      <c r="Q7" s="47">
        <f t="shared" ref="Q7" si="23">O7*$Q$4</f>
        <v>0</v>
      </c>
      <c r="R7" s="47">
        <f t="shared" ref="R7" si="24">N7-P7-Q7-C7</f>
        <v>-13.6489475</v>
      </c>
      <c r="S7" s="48" t="e">
        <f t="shared" ref="S7" si="25">R7/N7</f>
        <v>#DIV/0!</v>
      </c>
    </row>
    <row r="8" spans="2:19">
      <c r="B8" s="30" t="s">
        <v>299</v>
      </c>
      <c r="C8" s="36">
        <f>'Filé de tilapia 4'!E3</f>
        <v>7.9565725</v>
      </c>
      <c r="D8" s="43"/>
      <c r="E8" s="44" t="e">
        <f t="shared" si="0"/>
        <v>#DIV/0!</v>
      </c>
      <c r="F8" s="45">
        <f t="shared" si="1"/>
        <v>0</v>
      </c>
      <c r="G8" s="45">
        <f t="shared" si="2"/>
        <v>0</v>
      </c>
      <c r="H8" s="30"/>
      <c r="I8" s="46">
        <f t="shared" si="3"/>
        <v>0</v>
      </c>
      <c r="J8" s="46">
        <f t="shared" si="4"/>
        <v>0</v>
      </c>
      <c r="K8" s="45">
        <f t="shared" si="5"/>
        <v>-7.9565725</v>
      </c>
      <c r="L8" s="44" t="e">
        <f t="shared" si="6"/>
        <v>#DIV/0!</v>
      </c>
      <c r="N8" s="47">
        <f t="shared" si="7"/>
        <v>0</v>
      </c>
      <c r="O8" s="47">
        <f t="shared" si="8"/>
        <v>0</v>
      </c>
      <c r="P8" s="47">
        <f t="shared" si="9"/>
        <v>0</v>
      </c>
      <c r="Q8" s="47">
        <f t="shared" si="10"/>
        <v>0</v>
      </c>
      <c r="R8" s="47">
        <f t="shared" si="11"/>
        <v>-7.9565725</v>
      </c>
      <c r="S8" s="48" t="e">
        <f t="shared" si="12"/>
        <v>#DIV/0!</v>
      </c>
    </row>
    <row r="9" spans="2:19">
      <c r="B9" s="30" t="s">
        <v>311</v>
      </c>
      <c r="C9" s="36">
        <f>Moqueca!E3</f>
        <v>14.167860000000001</v>
      </c>
      <c r="D9" s="43"/>
      <c r="E9" s="44" t="e">
        <f t="shared" ref="E9:E10" si="26">C9/D9</f>
        <v>#DIV/0!</v>
      </c>
      <c r="F9" s="45">
        <f t="shared" ref="F9:F10" si="27">D9*$F$4</f>
        <v>0</v>
      </c>
      <c r="G9" s="45">
        <f t="shared" ref="G9:G10" si="28">F9+D9</f>
        <v>0</v>
      </c>
      <c r="H9" s="30"/>
      <c r="I9" s="46">
        <f t="shared" ref="I9:I10" si="29">G9*$I$4</f>
        <v>0</v>
      </c>
      <c r="J9" s="46">
        <f t="shared" ref="J9:J10" si="30">G9*$J$4</f>
        <v>0</v>
      </c>
      <c r="K9" s="45">
        <f t="shared" ref="K9:K10" si="31">D9-C9-I9-J9</f>
        <v>-14.167860000000001</v>
      </c>
      <c r="L9" s="44" t="e">
        <f t="shared" ref="L9:L10" si="32">K9/D9</f>
        <v>#DIV/0!</v>
      </c>
      <c r="N9" s="47">
        <f t="shared" ref="N9:N10" si="33">D9-(D9*$N$4)</f>
        <v>0</v>
      </c>
      <c r="O9" s="47">
        <f t="shared" ref="O9:O10" si="34">N9+F9</f>
        <v>0</v>
      </c>
      <c r="P9" s="47">
        <f t="shared" ref="P9:P10" si="35">O9*$P$4</f>
        <v>0</v>
      </c>
      <c r="Q9" s="47">
        <f t="shared" ref="Q9:Q10" si="36">O9*$Q$4</f>
        <v>0</v>
      </c>
      <c r="R9" s="47">
        <f t="shared" ref="R9:R10" si="37">N9-P9-Q9-C9</f>
        <v>-14.167860000000001</v>
      </c>
      <c r="S9" s="48" t="e">
        <f t="shared" ref="S9:S10" si="38">R9/N9</f>
        <v>#DIV/0!</v>
      </c>
    </row>
    <row r="10" spans="2:19">
      <c r="B10" s="30" t="s">
        <v>312</v>
      </c>
      <c r="C10" s="36">
        <f>'Moqueca Capixaba'!E3</f>
        <v>10.614526666666668</v>
      </c>
      <c r="D10" s="43"/>
      <c r="E10" s="44" t="e">
        <f t="shared" si="26"/>
        <v>#DIV/0!</v>
      </c>
      <c r="F10" s="45">
        <f t="shared" si="27"/>
        <v>0</v>
      </c>
      <c r="G10" s="45">
        <f t="shared" si="28"/>
        <v>0</v>
      </c>
      <c r="H10" s="30"/>
      <c r="I10" s="46">
        <f t="shared" si="29"/>
        <v>0</v>
      </c>
      <c r="J10" s="46">
        <f t="shared" si="30"/>
        <v>0</v>
      </c>
      <c r="K10" s="45">
        <f t="shared" si="31"/>
        <v>-10.614526666666668</v>
      </c>
      <c r="L10" s="44" t="e">
        <f t="shared" si="32"/>
        <v>#DIV/0!</v>
      </c>
      <c r="N10" s="47">
        <f t="shared" si="33"/>
        <v>0</v>
      </c>
      <c r="O10" s="47">
        <f t="shared" si="34"/>
        <v>0</v>
      </c>
      <c r="P10" s="47">
        <f t="shared" si="35"/>
        <v>0</v>
      </c>
      <c r="Q10" s="47">
        <f t="shared" si="36"/>
        <v>0</v>
      </c>
      <c r="R10" s="47">
        <f t="shared" si="37"/>
        <v>-10.614526666666668</v>
      </c>
      <c r="S10" s="48" t="e">
        <f t="shared" si="38"/>
        <v>#DIV/0!</v>
      </c>
    </row>
    <row r="12" spans="2:19">
      <c r="B12" s="129" t="s">
        <v>55</v>
      </c>
      <c r="C12" s="129"/>
      <c r="D12" s="129"/>
      <c r="E12" s="129"/>
      <c r="F12" s="129"/>
      <c r="G12" s="129"/>
    </row>
  </sheetData>
  <mergeCells count="1">
    <mergeCell ref="B12:G1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33"/>
  <sheetViews>
    <sheetView zoomScale="150" zoomScaleNormal="150" zoomScalePageLayoutView="150" workbookViewId="0">
      <selection activeCell="A5" sqref="A5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400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F16</f>
        <v>9.3097520833333345</v>
      </c>
      <c r="C3" s="139" t="s">
        <v>4</v>
      </c>
      <c r="D3" s="140"/>
      <c r="E3" s="5">
        <f>(B3/B2)+15%</f>
        <v>9.4597520833333348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367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2.6483333333333334</v>
      </c>
      <c r="F5" s="15">
        <f t="shared" ref="F5:F15" si="0">E5*B5</f>
        <v>2.6483333333333334</v>
      </c>
      <c r="H5" t="s">
        <v>7</v>
      </c>
    </row>
    <row r="6" spans="1:8">
      <c r="A6" s="11" t="s">
        <v>332</v>
      </c>
      <c r="B6" s="12">
        <v>1</v>
      </c>
      <c r="C6" s="16" t="s">
        <v>7</v>
      </c>
      <c r="D6" s="16" t="s">
        <v>7</v>
      </c>
      <c r="E6" s="14">
        <f>SUMIF(Insumos!$A$1178:$A$1324,A6,Insumos!$D$1178:$D$1324)</f>
        <v>0.74736875000000003</v>
      </c>
      <c r="F6" s="15">
        <f t="shared" si="0"/>
        <v>0.74736875000000003</v>
      </c>
      <c r="H6" t="s">
        <v>11</v>
      </c>
    </row>
    <row r="7" spans="1:8">
      <c r="A7" s="11" t="s">
        <v>39</v>
      </c>
      <c r="B7" s="12">
        <v>0.04</v>
      </c>
      <c r="C7" s="17" t="s">
        <v>11</v>
      </c>
      <c r="D7" s="17" t="s">
        <v>11</v>
      </c>
      <c r="E7" s="14">
        <f>SUMIF(Insumos!$A$1178:$A$1324,A7,Insumos!$D$1178:$D$1324)</f>
        <v>28.9</v>
      </c>
      <c r="F7" s="15">
        <f t="shared" si="0"/>
        <v>1.1559999999999999</v>
      </c>
      <c r="H7" t="s">
        <v>12</v>
      </c>
    </row>
    <row r="8" spans="1:8">
      <c r="A8" s="11" t="s">
        <v>38</v>
      </c>
      <c r="B8" s="12">
        <v>0.04</v>
      </c>
      <c r="C8" s="17" t="s">
        <v>11</v>
      </c>
      <c r="D8" s="17" t="s">
        <v>11</v>
      </c>
      <c r="E8" s="14">
        <f>SUMIF(Insumos!$A$1178:$A$1324,A8,Insumos!$D$1178:$D$1324)</f>
        <v>14.89</v>
      </c>
      <c r="F8" s="15">
        <f t="shared" si="0"/>
        <v>0.59560000000000002</v>
      </c>
      <c r="H8" t="s">
        <v>14</v>
      </c>
    </row>
    <row r="9" spans="1:8">
      <c r="A9" s="11" t="s">
        <v>72</v>
      </c>
      <c r="B9" s="12">
        <v>0.04</v>
      </c>
      <c r="C9" s="17" t="s">
        <v>11</v>
      </c>
      <c r="D9" s="17" t="s">
        <v>11</v>
      </c>
      <c r="E9" s="14">
        <f>SUMIF(Insumos!$A$1178:$A$1324,A9,Insumos!$D$1178:$D$1324)</f>
        <v>32</v>
      </c>
      <c r="F9" s="15">
        <f t="shared" si="0"/>
        <v>1.28</v>
      </c>
      <c r="H9" t="s">
        <v>12</v>
      </c>
    </row>
    <row r="10" spans="1:8">
      <c r="A10" s="11" t="s">
        <v>18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0.44</v>
      </c>
      <c r="F10" s="15">
        <f t="shared" si="0"/>
        <v>0.44</v>
      </c>
      <c r="H10" t="s">
        <v>14</v>
      </c>
    </row>
    <row r="11" spans="1:8">
      <c r="A11" s="11" t="s">
        <v>112</v>
      </c>
      <c r="B11" s="12">
        <v>0.25</v>
      </c>
      <c r="C11" s="17" t="s">
        <v>14</v>
      </c>
      <c r="D11" s="17" t="s">
        <v>14</v>
      </c>
      <c r="E11" s="14">
        <f>SUMIF(Insumos!$A$1178:$A$1324,A11,Insumos!$D$1178:$D$1324)</f>
        <v>2</v>
      </c>
      <c r="F11" s="15">
        <f t="shared" si="0"/>
        <v>0.5</v>
      </c>
    </row>
    <row r="12" spans="1:8">
      <c r="A12" s="11" t="s">
        <v>31</v>
      </c>
      <c r="B12" s="12">
        <v>0.08</v>
      </c>
      <c r="C12" s="17" t="s">
        <v>11</v>
      </c>
      <c r="D12" s="17" t="s">
        <v>11</v>
      </c>
      <c r="E12" s="14">
        <f>SUMIF(Insumos!$A$1178:$A$1324,A12,Insumos!$D$1178:$D$1324)</f>
        <v>2.39</v>
      </c>
      <c r="F12" s="15">
        <f t="shared" si="0"/>
        <v>0.19120000000000001</v>
      </c>
    </row>
    <row r="13" spans="1:8">
      <c r="A13" s="11" t="s">
        <v>13</v>
      </c>
      <c r="B13" s="12">
        <v>0.01</v>
      </c>
      <c r="C13" s="17" t="s">
        <v>11</v>
      </c>
      <c r="D13" s="17" t="s">
        <v>11</v>
      </c>
      <c r="E13" s="14">
        <f>SUMIF(Insumos!$A$1178:$A$1324,A13,Insumos!$D$1178:$D$1324)</f>
        <v>3.25</v>
      </c>
      <c r="F13" s="15">
        <f t="shared" si="0"/>
        <v>3.2500000000000001E-2</v>
      </c>
    </row>
    <row r="14" spans="1:8">
      <c r="A14" s="11" t="s">
        <v>34</v>
      </c>
      <c r="B14" s="12">
        <v>5.0000000000000001E-3</v>
      </c>
      <c r="C14" s="17" t="s">
        <v>11</v>
      </c>
      <c r="D14" s="17" t="s">
        <v>11</v>
      </c>
      <c r="E14" s="14">
        <f>SUMIF(Insumos!$A$1178:$A$1324,A14,Insumos!$D$1178:$D$1324)</f>
        <v>213.75</v>
      </c>
      <c r="F14" s="15">
        <f t="shared" si="0"/>
        <v>1.0687500000000001</v>
      </c>
    </row>
    <row r="15" spans="1:8">
      <c r="A15" s="11" t="s">
        <v>366</v>
      </c>
      <c r="B15" s="12">
        <v>1</v>
      </c>
      <c r="C15" s="17" t="s">
        <v>7</v>
      </c>
      <c r="D15" s="17" t="s">
        <v>7</v>
      </c>
      <c r="E15" s="14">
        <f>SUMIF(Insumos!$A$1178:$A$1324,A15,Insumos!$D$1178:$D$1324)</f>
        <v>0.65</v>
      </c>
      <c r="F15" s="15">
        <f t="shared" si="0"/>
        <v>0.65</v>
      </c>
    </row>
    <row r="16" spans="1:8" ht="16" thickBot="1">
      <c r="A16" s="141"/>
      <c r="B16" s="141"/>
      <c r="C16" s="141"/>
      <c r="D16" s="142"/>
      <c r="E16" s="18" t="s">
        <v>15</v>
      </c>
      <c r="F16" s="19">
        <f>SUM(F5:F15)</f>
        <v>9.3097520833333345</v>
      </c>
    </row>
    <row r="17" spans="1:6" ht="16" thickBot="1">
      <c r="A17" s="131" t="s">
        <v>16</v>
      </c>
      <c r="B17" s="132"/>
      <c r="C17" s="132"/>
      <c r="D17" s="132"/>
      <c r="E17" s="132"/>
      <c r="F17" s="133"/>
    </row>
    <row r="19" spans="1:6">
      <c r="A19" s="120" t="s">
        <v>399</v>
      </c>
    </row>
    <row r="20" spans="1:6">
      <c r="A20" t="s">
        <v>398</v>
      </c>
    </row>
    <row r="21" spans="1:6">
      <c r="A21" t="s">
        <v>397</v>
      </c>
    </row>
    <row r="22" spans="1:6">
      <c r="A22" s="116" t="s">
        <v>380</v>
      </c>
    </row>
    <row r="23" spans="1:6">
      <c r="A23" s="116" t="s">
        <v>379</v>
      </c>
    </row>
    <row r="24" spans="1:6">
      <c r="A24" s="116" t="s">
        <v>396</v>
      </c>
    </row>
    <row r="25" spans="1:6">
      <c r="A25" s="116" t="s">
        <v>395</v>
      </c>
    </row>
    <row r="26" spans="1:6">
      <c r="A26" s="118"/>
    </row>
    <row r="27" spans="1:6">
      <c r="A27" s="116" t="s">
        <v>360</v>
      </c>
    </row>
    <row r="28" spans="1:6">
      <c r="A28" s="116" t="s">
        <v>394</v>
      </c>
    </row>
    <row r="29" spans="1:6">
      <c r="A29" s="116" t="s">
        <v>393</v>
      </c>
    </row>
    <row r="30" spans="1:6">
      <c r="A30" s="116" t="s">
        <v>392</v>
      </c>
    </row>
    <row r="31" spans="1:6">
      <c r="A31" s="116" t="s">
        <v>391</v>
      </c>
    </row>
    <row r="32" spans="1:6">
      <c r="A32" s="116" t="s">
        <v>390</v>
      </c>
    </row>
    <row r="33" spans="1:1">
      <c r="A33" t="s">
        <v>389</v>
      </c>
    </row>
  </sheetData>
  <mergeCells count="6">
    <mergeCell ref="A17:F17"/>
    <mergeCell ref="B1:E1"/>
    <mergeCell ref="F1:F3"/>
    <mergeCell ref="C2:E2"/>
    <mergeCell ref="C3:D3"/>
    <mergeCell ref="A16:D16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5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249977111117893"/>
  </sheetPr>
  <dimension ref="A1:H23"/>
  <sheetViews>
    <sheetView zoomScale="150" zoomScaleNormal="150" zoomScalePageLayoutView="150" workbookViewId="0">
      <selection activeCell="A5" sqref="A5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409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10.427764583333333</v>
      </c>
      <c r="C3" s="139" t="s">
        <v>4</v>
      </c>
      <c r="D3" s="140"/>
      <c r="E3" s="5">
        <f>(B3/B2)+15%</f>
        <v>10.577764583333334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367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2.6483333333333334</v>
      </c>
      <c r="F5" s="15">
        <f t="shared" ref="F5:F12" si="0">E5*B5</f>
        <v>2.6483333333333334</v>
      </c>
      <c r="H5" t="s">
        <v>7</v>
      </c>
    </row>
    <row r="6" spans="1:8">
      <c r="A6" s="11" t="s">
        <v>231</v>
      </c>
      <c r="B6" s="12">
        <v>0.08</v>
      </c>
      <c r="C6" s="16" t="s">
        <v>11</v>
      </c>
      <c r="D6" s="16" t="s">
        <v>11</v>
      </c>
      <c r="E6" s="14">
        <f>SUMIF(Insumos!$A$1178:$A$1324,A6,Insumos!$D$1178:$D$1324)</f>
        <v>32</v>
      </c>
      <c r="F6" s="15">
        <f t="shared" si="0"/>
        <v>2.56</v>
      </c>
      <c r="H6" t="s">
        <v>11</v>
      </c>
    </row>
    <row r="7" spans="1:8">
      <c r="A7" s="11" t="s">
        <v>364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0.97011875000000003</v>
      </c>
      <c r="F7" s="15">
        <f t="shared" si="0"/>
        <v>0.97011875000000003</v>
      </c>
      <c r="H7" t="s">
        <v>12</v>
      </c>
    </row>
    <row r="8" spans="1:8">
      <c r="A8" s="11" t="s">
        <v>13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3.25</v>
      </c>
      <c r="F8" s="15">
        <f t="shared" si="0"/>
        <v>3.2500000000000001E-2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333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1</v>
      </c>
      <c r="F10" s="15">
        <f t="shared" si="0"/>
        <v>1</v>
      </c>
      <c r="H10" t="s">
        <v>14</v>
      </c>
    </row>
    <row r="11" spans="1:8">
      <c r="A11" s="11" t="s">
        <v>408</v>
      </c>
      <c r="B11" s="12">
        <v>1</v>
      </c>
      <c r="C11" s="17" t="s">
        <v>7</v>
      </c>
      <c r="D11" s="17" t="s">
        <v>7</v>
      </c>
      <c r="E11" s="14">
        <f>SUMIF(Insumos!$A$1178:$A$1324,A11,Insumos!$D$1178:$D$1324)</f>
        <v>1.0606125</v>
      </c>
      <c r="F11" s="15">
        <f t="shared" si="0"/>
        <v>1.0606125</v>
      </c>
    </row>
    <row r="12" spans="1:8">
      <c r="A12" s="11" t="s">
        <v>407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1.08745</v>
      </c>
      <c r="F12" s="15">
        <f t="shared" si="0"/>
        <v>1.08745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10.427764583333333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16" t="s">
        <v>380</v>
      </c>
      <c r="B15" s="21"/>
      <c r="C15" s="21"/>
      <c r="D15" s="21"/>
      <c r="E15" s="21"/>
      <c r="F15" s="22"/>
    </row>
    <row r="16" spans="1:8">
      <c r="A16" s="116" t="s">
        <v>406</v>
      </c>
      <c r="B16" s="23"/>
      <c r="C16" s="23"/>
      <c r="D16" s="23"/>
      <c r="E16" s="23"/>
      <c r="F16" s="24"/>
    </row>
    <row r="17" spans="1:6">
      <c r="A17" s="116" t="s">
        <v>405</v>
      </c>
      <c r="B17" s="23"/>
      <c r="C17" s="23"/>
      <c r="D17" s="23"/>
      <c r="E17" s="23"/>
      <c r="F17" s="24"/>
    </row>
    <row r="18" spans="1:6">
      <c r="A18" s="116" t="s">
        <v>404</v>
      </c>
      <c r="B18" s="23"/>
      <c r="C18" s="23"/>
      <c r="D18" s="23"/>
      <c r="E18" s="23"/>
      <c r="F18" s="24"/>
    </row>
    <row r="19" spans="1:6">
      <c r="A19" s="116" t="s">
        <v>403</v>
      </c>
      <c r="B19" s="23"/>
      <c r="C19" s="23"/>
      <c r="D19" s="23"/>
      <c r="E19" s="23"/>
      <c r="F19" s="24"/>
    </row>
    <row r="20" spans="1:6">
      <c r="A20" s="116" t="s">
        <v>402</v>
      </c>
      <c r="B20" s="23"/>
      <c r="C20" s="23"/>
      <c r="D20" s="23"/>
      <c r="E20" s="23"/>
      <c r="F20" s="24"/>
    </row>
    <row r="21" spans="1:6">
      <c r="A21" s="116" t="s">
        <v>327</v>
      </c>
      <c r="B21" s="23"/>
      <c r="C21" s="23"/>
      <c r="D21" s="23"/>
      <c r="E21" s="23"/>
      <c r="F21" s="24"/>
    </row>
    <row r="22" spans="1:6">
      <c r="A22" s="116" t="s">
        <v>401</v>
      </c>
      <c r="B22" s="23"/>
      <c r="C22" s="23"/>
      <c r="D22" s="23"/>
      <c r="E22" s="23"/>
      <c r="F22" s="24"/>
    </row>
    <row r="23" spans="1:6">
      <c r="A23" s="118"/>
      <c r="B23" s="26"/>
      <c r="C23" s="26"/>
      <c r="D23" s="26"/>
      <c r="E23" s="26"/>
      <c r="F23" s="26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50" zoomScaleNormal="150" zoomScalePageLayoutView="150" workbookViewId="0">
      <selection activeCell="A16" sqref="A16:F1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414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5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4.6872500000000006</v>
      </c>
      <c r="C3" s="139" t="s">
        <v>4</v>
      </c>
      <c r="D3" s="140"/>
      <c r="E3" s="5">
        <f>(B3/B2)+15%</f>
        <v>1.08745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79</v>
      </c>
      <c r="B5" s="12">
        <v>0.2</v>
      </c>
      <c r="C5" s="13" t="s">
        <v>11</v>
      </c>
      <c r="D5" s="13" t="s">
        <v>11</v>
      </c>
      <c r="E5" s="14">
        <f>SUMIF(Insumos!$A$1178:$A$1324,A5,Insumos!$D$1178:$D$1324)</f>
        <v>2.99</v>
      </c>
      <c r="F5" s="15">
        <f t="shared" ref="F5:F11" si="0">E5*B5</f>
        <v>0.59800000000000009</v>
      </c>
      <c r="H5" t="s">
        <v>7</v>
      </c>
    </row>
    <row r="6" spans="1:8">
      <c r="A6" s="11" t="s">
        <v>64</v>
      </c>
      <c r="B6" s="12">
        <v>0.9</v>
      </c>
      <c r="C6" s="16" t="s">
        <v>12</v>
      </c>
      <c r="D6" s="16" t="s">
        <v>12</v>
      </c>
      <c r="E6" s="14">
        <f>SUMIF(Insumos!$A$1178:$A$1324,A6,Insumos!$D$1178:$D$1324)</f>
        <v>3.32</v>
      </c>
      <c r="F6" s="15">
        <f t="shared" si="0"/>
        <v>2.988</v>
      </c>
      <c r="H6" t="s">
        <v>11</v>
      </c>
    </row>
    <row r="7" spans="1:8">
      <c r="A7" s="11"/>
      <c r="B7" s="12"/>
      <c r="C7" s="17"/>
      <c r="D7" s="17"/>
      <c r="E7" s="14">
        <f>SUMIF(Insumos!$A$1178:$A$1324,A7,Insumos!$D$1178:$D$1324)</f>
        <v>0</v>
      </c>
      <c r="F7" s="15">
        <f t="shared" si="0"/>
        <v>0</v>
      </c>
      <c r="H7" t="s">
        <v>12</v>
      </c>
    </row>
    <row r="8" spans="1:8">
      <c r="A8" s="11" t="s">
        <v>13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3.25</v>
      </c>
      <c r="F8" s="15">
        <f t="shared" si="0"/>
        <v>3.2500000000000001E-2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/>
      <c r="B10" s="12"/>
      <c r="C10" s="17"/>
      <c r="D10" s="17"/>
      <c r="E10" s="14"/>
      <c r="F10" s="15">
        <f t="shared" si="0"/>
        <v>0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/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4.6872500000000006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45" t="s">
        <v>413</v>
      </c>
      <c r="B15" s="145"/>
      <c r="C15" s="145"/>
      <c r="D15" s="145"/>
      <c r="E15" s="145"/>
      <c r="F15" s="145"/>
    </row>
    <row r="16" spans="1:8">
      <c r="A16" s="146" t="s">
        <v>412</v>
      </c>
      <c r="B16" s="147"/>
      <c r="C16" s="147"/>
      <c r="D16" s="147"/>
      <c r="E16" s="147"/>
      <c r="F16" s="148"/>
    </row>
    <row r="17" spans="1:6">
      <c r="A17" s="146" t="s">
        <v>411</v>
      </c>
      <c r="B17" s="147"/>
      <c r="C17" s="147"/>
      <c r="D17" s="147"/>
      <c r="E17" s="147"/>
      <c r="F17" s="148"/>
    </row>
    <row r="18" spans="1:6">
      <c r="A18" s="146"/>
      <c r="B18" s="147"/>
      <c r="C18" s="147"/>
      <c r="D18" s="147"/>
      <c r="E18" s="147"/>
      <c r="F18" s="148"/>
    </row>
    <row r="19" spans="1:6">
      <c r="A19" s="146"/>
      <c r="B19" s="147"/>
      <c r="C19" s="147"/>
      <c r="D19" s="147"/>
      <c r="E19" s="147"/>
      <c r="F19" s="148"/>
    </row>
    <row r="20" spans="1:6">
      <c r="A20" s="144"/>
      <c r="B20" s="144"/>
      <c r="C20" s="144"/>
      <c r="D20" s="144"/>
      <c r="E20" s="144"/>
      <c r="F20" s="144"/>
    </row>
    <row r="21" spans="1:6">
      <c r="A21" s="144"/>
      <c r="B21" s="144"/>
      <c r="C21" s="144"/>
      <c r="D21" s="144"/>
      <c r="E21" s="144"/>
      <c r="F21" s="144"/>
    </row>
    <row r="22" spans="1:6">
      <c r="A22" s="144"/>
      <c r="B22" s="144"/>
      <c r="C22" s="144"/>
      <c r="D22" s="144"/>
      <c r="E22" s="144"/>
      <c r="F22" s="144"/>
    </row>
    <row r="23" spans="1:6">
      <c r="A23" s="26"/>
      <c r="B23" s="26"/>
      <c r="C23" s="26"/>
      <c r="D23" s="26"/>
      <c r="E23" s="26"/>
      <c r="F23" s="26"/>
    </row>
  </sheetData>
  <mergeCells count="14">
    <mergeCell ref="A21:F21"/>
    <mergeCell ref="A22:F22"/>
    <mergeCell ref="A15:F15"/>
    <mergeCell ref="A16:F16"/>
    <mergeCell ref="A17:F17"/>
    <mergeCell ref="A18:F18"/>
    <mergeCell ref="A19:F19"/>
    <mergeCell ref="A20:F20"/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59999389629810485"/>
  </sheetPr>
  <dimension ref="A1:H22"/>
  <sheetViews>
    <sheetView topLeftCell="A2" zoomScale="150" zoomScaleNormal="150" zoomScalePageLayoutView="150" workbookViewId="0">
      <selection activeCell="E6" sqref="E6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314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5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F12</f>
        <v>13.612500000000001</v>
      </c>
      <c r="C3" s="157" t="s">
        <v>4</v>
      </c>
      <c r="D3" s="158"/>
      <c r="E3" s="96">
        <f>(B3/B2)+15%</f>
        <v>2.8725000000000001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>
      <c r="A5" s="90" t="s">
        <v>202</v>
      </c>
      <c r="B5" s="89">
        <v>1</v>
      </c>
      <c r="C5" s="88" t="s">
        <v>11</v>
      </c>
      <c r="D5" s="88" t="s">
        <v>11</v>
      </c>
      <c r="E5" s="14">
        <f>SUMIF(Insumos!$A$1178:$A$1324,A5,Insumos!$D$1178:$D$1324)</f>
        <v>11.23</v>
      </c>
      <c r="F5" s="87">
        <f t="shared" ref="F5:F11" si="0">E5*B5</f>
        <v>11.23</v>
      </c>
      <c r="H5" s="77" t="s">
        <v>7</v>
      </c>
    </row>
    <row r="6" spans="1:8" ht="15.75" customHeight="1">
      <c r="A6" s="86" t="s">
        <v>18</v>
      </c>
      <c r="B6" s="84">
        <v>1</v>
      </c>
      <c r="C6" s="83" t="s">
        <v>7</v>
      </c>
      <c r="D6" s="83" t="s">
        <v>7</v>
      </c>
      <c r="E6" s="14">
        <f>SUMIF(Insumos!$A$1178:$A$1324,A6,Insumos!$D$1178:$D$1324)</f>
        <v>0.44</v>
      </c>
      <c r="F6" s="81">
        <f t="shared" si="0"/>
        <v>0.44</v>
      </c>
      <c r="H6" s="77" t="s">
        <v>11</v>
      </c>
    </row>
    <row r="7" spans="1:8" ht="15.75" customHeight="1">
      <c r="A7" s="85" t="s">
        <v>101</v>
      </c>
      <c r="B7" s="84">
        <v>0.04</v>
      </c>
      <c r="C7" s="102" t="s">
        <v>11</v>
      </c>
      <c r="D7" s="102" t="s">
        <v>11</v>
      </c>
      <c r="E7" s="14">
        <f>SUMIF(Insumos!$A$1178:$A$1324,A7,Insumos!$D$1178:$D$1324)</f>
        <v>33.950000000000003</v>
      </c>
      <c r="F7" s="81">
        <f t="shared" si="0"/>
        <v>1.3580000000000001</v>
      </c>
      <c r="H7" s="77" t="s">
        <v>12</v>
      </c>
    </row>
    <row r="8" spans="1:8" ht="15.75" customHeight="1">
      <c r="A8" s="85"/>
      <c r="B8" s="84"/>
      <c r="C8" s="102"/>
      <c r="D8" s="102"/>
      <c r="E8" s="14">
        <f>SUMIF(Insumos!$A$1178:$A$1324,A8,Insumos!$D$1178:$D$1324)</f>
        <v>0</v>
      </c>
      <c r="F8" s="81">
        <f t="shared" si="0"/>
        <v>0</v>
      </c>
      <c r="G8" s="27"/>
      <c r="H8" s="77" t="s">
        <v>14</v>
      </c>
    </row>
    <row r="9" spans="1:8" ht="15.75" customHeight="1">
      <c r="A9" s="85" t="s">
        <v>17</v>
      </c>
      <c r="B9" s="84">
        <v>0.2</v>
      </c>
      <c r="C9" s="102" t="s">
        <v>11</v>
      </c>
      <c r="D9" s="102" t="s">
        <v>11</v>
      </c>
      <c r="E9" s="14">
        <f>SUMIF(Insumos!$A$1178:$A$1324,A9,Insumos!$D$1178:$D$1324)</f>
        <v>2.76</v>
      </c>
      <c r="F9" s="81">
        <f t="shared" si="0"/>
        <v>0.55199999999999994</v>
      </c>
      <c r="G9" s="27"/>
    </row>
    <row r="10" spans="1:8" ht="15.75" customHeight="1">
      <c r="A10" s="85"/>
      <c r="B10" s="105"/>
      <c r="C10" s="102"/>
      <c r="D10" s="102"/>
      <c r="E10" s="14">
        <f>SUMIF(Insumos!$A$1178:$A$1324,A10,Insumos!$D$1178:$D$1324)</f>
        <v>0</v>
      </c>
      <c r="F10" s="81">
        <f t="shared" si="0"/>
        <v>0</v>
      </c>
      <c r="G10" s="27"/>
    </row>
    <row r="11" spans="1:8" ht="15.75" customHeight="1" thickBot="1">
      <c r="A11" s="108" t="s">
        <v>13</v>
      </c>
      <c r="B11" s="103">
        <v>0.01</v>
      </c>
      <c r="C11" s="107" t="s">
        <v>11</v>
      </c>
      <c r="D11" s="107" t="s">
        <v>11</v>
      </c>
      <c r="E11" s="14">
        <f>SUMIF(Insumos!$A$1178:$A$1324,A11,Insumos!$D$1178:$D$1324)</f>
        <v>3.25</v>
      </c>
      <c r="F11" s="101">
        <f t="shared" si="0"/>
        <v>3.2500000000000001E-2</v>
      </c>
      <c r="G11" s="27"/>
    </row>
    <row r="12" spans="1:8" ht="16" thickBot="1">
      <c r="A12" s="159"/>
      <c r="B12" s="159"/>
      <c r="C12" s="159"/>
      <c r="D12" s="160"/>
      <c r="E12" s="80" t="s">
        <v>15</v>
      </c>
      <c r="F12" s="79">
        <f>SUM(F5:F11)</f>
        <v>13.612500000000001</v>
      </c>
      <c r="G12" s="27"/>
    </row>
    <row r="13" spans="1:8" ht="16" thickBot="1">
      <c r="A13" s="149" t="s">
        <v>16</v>
      </c>
      <c r="B13" s="150"/>
      <c r="C13" s="150"/>
      <c r="D13" s="150"/>
      <c r="E13" s="150"/>
      <c r="F13" s="151"/>
    </row>
    <row r="14" spans="1:8" ht="15">
      <c r="A14" s="27" t="s">
        <v>319</v>
      </c>
      <c r="B14" s="114"/>
      <c r="C14" s="114"/>
      <c r="D14" s="114"/>
      <c r="E14" s="114"/>
      <c r="F14" s="113"/>
    </row>
    <row r="15" spans="1:8" ht="15.75" customHeight="1">
      <c r="A15" s="27" t="s">
        <v>320</v>
      </c>
      <c r="B15" s="112"/>
      <c r="C15" s="112"/>
      <c r="D15" s="112"/>
      <c r="E15" s="112"/>
      <c r="F15" s="111"/>
    </row>
    <row r="16" spans="1:8" ht="15.75" customHeight="1">
      <c r="A16" s="27" t="s">
        <v>321</v>
      </c>
      <c r="B16" s="112"/>
      <c r="C16" s="112"/>
      <c r="D16" s="112"/>
      <c r="E16" s="112"/>
      <c r="F16" s="111"/>
    </row>
    <row r="17" spans="1:6" ht="15">
      <c r="A17" s="27" t="s">
        <v>322</v>
      </c>
      <c r="B17" s="112"/>
      <c r="C17" s="112"/>
      <c r="D17" s="112"/>
      <c r="E17" s="112"/>
      <c r="F17" s="111"/>
    </row>
    <row r="18" spans="1:6" ht="15">
      <c r="A18" s="27" t="s">
        <v>323</v>
      </c>
      <c r="B18" s="112"/>
      <c r="C18" s="112"/>
      <c r="D18" s="112"/>
      <c r="E18" s="112"/>
      <c r="F18" s="111"/>
    </row>
    <row r="19" spans="1:6" ht="15">
      <c r="A19" s="27" t="s">
        <v>324</v>
      </c>
      <c r="B19" s="112"/>
      <c r="C19" s="112"/>
      <c r="D19" s="112"/>
      <c r="E19" s="112"/>
      <c r="F19" s="111"/>
    </row>
    <row r="20" spans="1:6" ht="15">
      <c r="A20" s="27" t="s">
        <v>325</v>
      </c>
      <c r="B20" s="112"/>
      <c r="C20" s="112"/>
      <c r="D20" s="112"/>
      <c r="E20" s="112"/>
      <c r="F20" s="111"/>
    </row>
    <row r="21" spans="1:6" ht="15">
      <c r="A21" s="27" t="s">
        <v>326</v>
      </c>
      <c r="B21" s="112"/>
      <c r="C21" s="112"/>
      <c r="D21" s="112"/>
      <c r="E21" s="112"/>
      <c r="F21" s="111"/>
    </row>
    <row r="22" spans="1:6">
      <c r="A22" s="78"/>
      <c r="B22" s="78"/>
      <c r="C22" s="78"/>
      <c r="D22" s="78"/>
      <c r="E22" s="78"/>
      <c r="F22" s="78"/>
    </row>
  </sheetData>
  <mergeCells count="6">
    <mergeCell ref="A13:F13"/>
    <mergeCell ref="B1:E1"/>
    <mergeCell ref="F1:F3"/>
    <mergeCell ref="C2:E2"/>
    <mergeCell ref="C3:D3"/>
    <mergeCell ref="A12:D12"/>
  </mergeCells>
  <dataValidations count="1">
    <dataValidation type="list" allowBlank="1" showInputMessage="1" showErrorMessage="1" sqref="C5:D11">
      <formula1>$H$5:$H$8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59999389629810485"/>
  </sheetPr>
  <dimension ref="A1:H22"/>
  <sheetViews>
    <sheetView zoomScale="150" zoomScaleNormal="150" zoomScalePageLayoutView="150" workbookViewId="0">
      <selection activeCell="A17" sqref="A17:F17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247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8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F12</f>
        <v>9.9835000000000012</v>
      </c>
      <c r="C3" s="157" t="s">
        <v>4</v>
      </c>
      <c r="D3" s="158"/>
      <c r="E3" s="96">
        <f>(B3/B2)+15%</f>
        <v>1.3979375000000001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>
      <c r="A5" s="90" t="s">
        <v>22</v>
      </c>
      <c r="B5" s="89">
        <v>0.2</v>
      </c>
      <c r="C5" s="88" t="s">
        <v>11</v>
      </c>
      <c r="D5" s="88" t="s">
        <v>11</v>
      </c>
      <c r="E5" s="14">
        <f>SUMIF(Insumos!$A$1178:$A$1324,A5,Insumos!$D$1178:$D$1324)</f>
        <v>4.55</v>
      </c>
      <c r="F5" s="87">
        <f t="shared" ref="F5:F11" si="0">E5*B5</f>
        <v>0.91</v>
      </c>
      <c r="H5" s="77" t="s">
        <v>7</v>
      </c>
    </row>
    <row r="6" spans="1:8" ht="15.75" customHeight="1">
      <c r="A6" s="86" t="s">
        <v>254</v>
      </c>
      <c r="B6" s="84">
        <v>0.01</v>
      </c>
      <c r="C6" s="83" t="s">
        <v>11</v>
      </c>
      <c r="D6" s="83" t="s">
        <v>11</v>
      </c>
      <c r="E6" s="14">
        <f>SUMIF(Insumos!$A$1178:$A$1324,A6,Insumos!$D$1178:$D$1324)</f>
        <v>290</v>
      </c>
      <c r="F6" s="81">
        <f t="shared" si="0"/>
        <v>2.9</v>
      </c>
      <c r="H6" s="77" t="s">
        <v>11</v>
      </c>
    </row>
    <row r="7" spans="1:8" ht="15.75" customHeight="1">
      <c r="A7" s="85" t="s">
        <v>253</v>
      </c>
      <c r="B7" s="84">
        <v>2E-3</v>
      </c>
      <c r="C7" s="102" t="s">
        <v>11</v>
      </c>
      <c r="D7" s="102" t="s">
        <v>11</v>
      </c>
      <c r="E7" s="14">
        <f>SUMIF(Insumos!$A$1178:$A$1324,A7,Insumos!$D$1178:$D$1324)</f>
        <v>110</v>
      </c>
      <c r="F7" s="81">
        <f t="shared" si="0"/>
        <v>0.22</v>
      </c>
      <c r="H7" s="77" t="s">
        <v>12</v>
      </c>
    </row>
    <row r="8" spans="1:8" ht="15.75" customHeight="1">
      <c r="A8" s="85" t="s">
        <v>98</v>
      </c>
      <c r="B8" s="84">
        <v>1</v>
      </c>
      <c r="C8" s="102" t="s">
        <v>12</v>
      </c>
      <c r="D8" s="102" t="s">
        <v>12</v>
      </c>
      <c r="E8" s="14">
        <f>SUMIF(Insumos!$A$1178:$A$1324,A8,Insumos!$D$1178:$D$1324)</f>
        <v>2.25</v>
      </c>
      <c r="F8" s="81">
        <f t="shared" si="0"/>
        <v>2.25</v>
      </c>
      <c r="H8" s="77" t="s">
        <v>14</v>
      </c>
    </row>
    <row r="9" spans="1:8" ht="15.75" customHeight="1">
      <c r="A9" s="85" t="s">
        <v>17</v>
      </c>
      <c r="B9" s="84">
        <v>0.1</v>
      </c>
      <c r="C9" s="102" t="s">
        <v>11</v>
      </c>
      <c r="D9" s="102" t="s">
        <v>11</v>
      </c>
      <c r="E9" s="14">
        <f>SUMIF(Insumos!$A$1178:$A$1324,A9,Insumos!$D$1178:$D$1324)</f>
        <v>2.76</v>
      </c>
      <c r="F9" s="81">
        <f t="shared" si="0"/>
        <v>0.27599999999999997</v>
      </c>
    </row>
    <row r="10" spans="1:8" ht="15.75" customHeight="1">
      <c r="A10" s="85" t="s">
        <v>101</v>
      </c>
      <c r="B10" s="105">
        <v>0.1</v>
      </c>
      <c r="C10" s="102" t="s">
        <v>11</v>
      </c>
      <c r="D10" s="102" t="s">
        <v>11</v>
      </c>
      <c r="E10" s="14">
        <f>SUMIF(Insumos!$A$1178:$A$1324,A10,Insumos!$D$1178:$D$1324)</f>
        <v>33.950000000000003</v>
      </c>
      <c r="F10" s="81">
        <f t="shared" si="0"/>
        <v>3.3950000000000005</v>
      </c>
    </row>
    <row r="11" spans="1:8" ht="15.75" customHeight="1" thickBot="1">
      <c r="A11" s="108" t="s">
        <v>13</v>
      </c>
      <c r="B11" s="103">
        <v>0.01</v>
      </c>
      <c r="C11" s="107" t="s">
        <v>11</v>
      </c>
      <c r="D11" s="107" t="s">
        <v>11</v>
      </c>
      <c r="E11" s="14">
        <f>SUMIF(Insumos!$A$1178:$A$1324,A11,Insumos!$D$1178:$D$1324)</f>
        <v>3.25</v>
      </c>
      <c r="F11" s="101">
        <f t="shared" si="0"/>
        <v>3.2500000000000001E-2</v>
      </c>
    </row>
    <row r="12" spans="1:8" ht="16" thickBot="1">
      <c r="A12" s="159"/>
      <c r="B12" s="159"/>
      <c r="C12" s="159"/>
      <c r="D12" s="160"/>
      <c r="E12" s="80" t="s">
        <v>15</v>
      </c>
      <c r="F12" s="79">
        <f>SUM(F5:F11)</f>
        <v>9.9835000000000012</v>
      </c>
    </row>
    <row r="13" spans="1:8" ht="16" thickBot="1">
      <c r="A13" s="149" t="s">
        <v>16</v>
      </c>
      <c r="B13" s="150"/>
      <c r="C13" s="150"/>
      <c r="D13" s="150"/>
      <c r="E13" s="150"/>
      <c r="F13" s="151"/>
    </row>
    <row r="14" spans="1:8" ht="15">
      <c r="A14" s="165" t="s">
        <v>252</v>
      </c>
      <c r="B14" s="165"/>
      <c r="C14" s="165"/>
      <c r="D14" s="165"/>
      <c r="E14" s="165"/>
      <c r="F14" s="165"/>
    </row>
    <row r="15" spans="1:8" ht="15.75" customHeight="1">
      <c r="A15" s="162" t="s">
        <v>251</v>
      </c>
      <c r="B15" s="163"/>
      <c r="C15" s="163"/>
      <c r="D15" s="163"/>
      <c r="E15" s="163"/>
      <c r="F15" s="164"/>
    </row>
    <row r="16" spans="1:8" ht="15.75" customHeight="1">
      <c r="A16" s="162" t="s">
        <v>250</v>
      </c>
      <c r="B16" s="163"/>
      <c r="C16" s="163"/>
      <c r="D16" s="163"/>
      <c r="E16" s="163"/>
      <c r="F16" s="164"/>
    </row>
    <row r="17" spans="1:6" ht="15">
      <c r="A17" s="162" t="s">
        <v>249</v>
      </c>
      <c r="B17" s="163"/>
      <c r="C17" s="163"/>
      <c r="D17" s="163"/>
      <c r="E17" s="163"/>
      <c r="F17" s="164"/>
    </row>
    <row r="18" spans="1:6" ht="15">
      <c r="A18" s="162"/>
      <c r="B18" s="163"/>
      <c r="C18" s="163"/>
      <c r="D18" s="163"/>
      <c r="E18" s="163"/>
      <c r="F18" s="164"/>
    </row>
    <row r="19" spans="1:6" ht="15">
      <c r="A19" s="161"/>
      <c r="B19" s="161"/>
      <c r="C19" s="161"/>
      <c r="D19" s="161"/>
      <c r="E19" s="161"/>
      <c r="F19" s="161"/>
    </row>
    <row r="20" spans="1:6" ht="15">
      <c r="A20" s="161"/>
      <c r="B20" s="161"/>
      <c r="C20" s="161"/>
      <c r="D20" s="161"/>
      <c r="E20" s="161"/>
      <c r="F20" s="161"/>
    </row>
    <row r="21" spans="1:6" ht="15">
      <c r="A21" s="161"/>
      <c r="B21" s="161"/>
      <c r="C21" s="161"/>
      <c r="D21" s="161"/>
      <c r="E21" s="161"/>
      <c r="F21" s="161"/>
    </row>
    <row r="22" spans="1:6">
      <c r="A22" s="78"/>
      <c r="B22" s="78"/>
      <c r="C22" s="78"/>
      <c r="D22" s="78"/>
      <c r="E22" s="78"/>
      <c r="F22" s="78"/>
    </row>
  </sheetData>
  <mergeCells count="14">
    <mergeCell ref="A20:F20"/>
    <mergeCell ref="A21:F21"/>
    <mergeCell ref="B1:E1"/>
    <mergeCell ref="F1:F3"/>
    <mergeCell ref="C2:E2"/>
    <mergeCell ref="C3:D3"/>
    <mergeCell ref="A12:D12"/>
    <mergeCell ref="A13:F13"/>
    <mergeCell ref="A15:F15"/>
    <mergeCell ref="A16:F16"/>
    <mergeCell ref="A17:F17"/>
    <mergeCell ref="A18:F18"/>
    <mergeCell ref="A14:F14"/>
    <mergeCell ref="A19:F19"/>
  </mergeCells>
  <dataValidations count="1">
    <dataValidation type="list" allowBlank="1" showInputMessage="1" showErrorMessage="1" sqref="C5:D11">
      <formula1>$H$5:$H$8</formula1>
    </dataValidation>
  </dataValidations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59999389629810485"/>
  </sheetPr>
  <dimension ref="A1:H29"/>
  <sheetViews>
    <sheetView topLeftCell="A5" zoomScale="150" zoomScaleNormal="150" zoomScalePageLayoutView="150" workbookViewId="0">
      <selection activeCell="D17" sqref="D17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89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6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10.478400000000001</v>
      </c>
      <c r="C3" s="139" t="s">
        <v>4</v>
      </c>
      <c r="D3" s="140"/>
      <c r="E3" s="5">
        <f>(B3/B2)+15%</f>
        <v>1.8964000000000001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31</v>
      </c>
      <c r="B5" s="12">
        <v>2</v>
      </c>
      <c r="C5" s="13" t="s">
        <v>11</v>
      </c>
      <c r="D5" s="13" t="s">
        <v>11</v>
      </c>
      <c r="E5" s="14">
        <f>SUMIF(Insumos!$A$1178:$A$1324,A5,Insumos!$D$1178:$D$1324)</f>
        <v>2.39</v>
      </c>
      <c r="F5" s="15">
        <f t="shared" ref="F5:F12" si="0">E5*B5</f>
        <v>4.78</v>
      </c>
      <c r="H5" t="s">
        <v>7</v>
      </c>
    </row>
    <row r="6" spans="1:8">
      <c r="A6" s="11" t="s">
        <v>23</v>
      </c>
      <c r="B6" s="12">
        <v>0.08</v>
      </c>
      <c r="C6" s="16" t="s">
        <v>12</v>
      </c>
      <c r="D6" s="16" t="s">
        <v>12</v>
      </c>
      <c r="E6" s="14">
        <f>SUMIF(Insumos!$A$1178:$A$1324,A6,Insumos!$D$1178:$D$1324)</f>
        <v>35.979999999999997</v>
      </c>
      <c r="F6" s="15">
        <f t="shared" si="0"/>
        <v>2.8783999999999996</v>
      </c>
      <c r="H6" t="s">
        <v>11</v>
      </c>
    </row>
    <row r="7" spans="1:8">
      <c r="A7" s="11" t="s">
        <v>22</v>
      </c>
      <c r="B7" s="12">
        <v>0.05</v>
      </c>
      <c r="C7" s="17" t="s">
        <v>11</v>
      </c>
      <c r="D7" s="17" t="s">
        <v>11</v>
      </c>
      <c r="E7" s="14">
        <f>SUMIF(Insumos!$A$1178:$A$1324,A7,Insumos!$D$1178:$D$1324)</f>
        <v>4.55</v>
      </c>
      <c r="F7" s="15">
        <f t="shared" si="0"/>
        <v>0.22750000000000001</v>
      </c>
      <c r="H7" t="s">
        <v>12</v>
      </c>
    </row>
    <row r="8" spans="1:8">
      <c r="A8" s="11" t="s">
        <v>21</v>
      </c>
      <c r="B8" s="12">
        <v>3</v>
      </c>
      <c r="C8" s="17" t="s">
        <v>7</v>
      </c>
      <c r="D8" s="17" t="s">
        <v>7</v>
      </c>
      <c r="E8" s="14">
        <f>SUMIF(Insumos!$A$1178:$A$1324,A8,Insumos!$D$1178:$D$1324)</f>
        <v>0.13</v>
      </c>
      <c r="F8" s="15">
        <f t="shared" si="0"/>
        <v>0.39</v>
      </c>
      <c r="H8" t="s">
        <v>14</v>
      </c>
    </row>
    <row r="9" spans="1:8">
      <c r="A9" s="11" t="s">
        <v>32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107.25</v>
      </c>
      <c r="F9" s="15">
        <f t="shared" si="0"/>
        <v>0.53625</v>
      </c>
      <c r="H9" t="s">
        <v>12</v>
      </c>
    </row>
    <row r="10" spans="1:8">
      <c r="A10" s="11" t="s">
        <v>33</v>
      </c>
      <c r="B10" s="12">
        <v>0.25</v>
      </c>
      <c r="C10" s="17" t="s">
        <v>14</v>
      </c>
      <c r="D10" s="17" t="s">
        <v>14</v>
      </c>
      <c r="E10" s="14">
        <f>SUMIF(Insumos!$A$1178:$A$1324,A10,Insumos!$D$1178:$D$1324)</f>
        <v>2</v>
      </c>
      <c r="F10" s="15">
        <f t="shared" si="0"/>
        <v>0.5</v>
      </c>
      <c r="H10" t="s">
        <v>14</v>
      </c>
    </row>
    <row r="11" spans="1:8">
      <c r="A11" s="11" t="s">
        <v>13</v>
      </c>
      <c r="B11" s="12">
        <v>0.03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9.7500000000000003E-2</v>
      </c>
    </row>
    <row r="12" spans="1:8">
      <c r="A12" s="11" t="s">
        <v>34</v>
      </c>
      <c r="B12" s="12">
        <v>5.0000000000000001E-3</v>
      </c>
      <c r="C12" s="17" t="s">
        <v>11</v>
      </c>
      <c r="D12" s="17" t="s">
        <v>11</v>
      </c>
      <c r="E12" s="14">
        <f>SUMIF(Insumos!$A$1178:$A$1324,A12,Insumos!$D$1178:$D$1324)</f>
        <v>213.75</v>
      </c>
      <c r="F12" s="15">
        <f t="shared" si="0"/>
        <v>1.0687500000000001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10.478400000000001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 ht="18">
      <c r="A15" s="29" t="s">
        <v>175</v>
      </c>
      <c r="B15" s="21"/>
      <c r="C15" s="21"/>
      <c r="D15" s="21"/>
      <c r="E15" s="21"/>
      <c r="F15" s="22"/>
    </row>
    <row r="16" spans="1:8" ht="18">
      <c r="A16" s="29" t="s">
        <v>174</v>
      </c>
      <c r="B16" s="23"/>
      <c r="C16" s="23"/>
      <c r="D16" s="23"/>
      <c r="E16" s="23"/>
      <c r="F16" s="24"/>
    </row>
    <row r="17" spans="1:6" ht="18">
      <c r="A17" s="29" t="s">
        <v>173</v>
      </c>
      <c r="B17" s="23"/>
      <c r="C17" s="23"/>
      <c r="D17" s="23"/>
      <c r="E17" s="23"/>
      <c r="F17" s="24"/>
    </row>
    <row r="18" spans="1:6" ht="18">
      <c r="A18" s="29" t="s">
        <v>172</v>
      </c>
      <c r="B18" s="23"/>
      <c r="C18" s="23"/>
      <c r="D18" s="23"/>
      <c r="E18" s="23"/>
      <c r="F18" s="24"/>
    </row>
    <row r="19" spans="1:6" ht="18">
      <c r="A19" s="29" t="s">
        <v>171</v>
      </c>
      <c r="B19" s="23"/>
      <c r="C19" s="23"/>
      <c r="D19" s="23"/>
      <c r="E19" s="23"/>
      <c r="F19" s="24"/>
    </row>
    <row r="20" spans="1:6" ht="18">
      <c r="A20" s="29" t="s">
        <v>170</v>
      </c>
      <c r="B20" s="23"/>
      <c r="C20" s="23"/>
      <c r="D20" s="23"/>
      <c r="E20" s="23"/>
      <c r="F20" s="24"/>
    </row>
    <row r="21" spans="1:6">
      <c r="A21" s="58"/>
      <c r="B21" s="23"/>
      <c r="C21" s="23"/>
      <c r="D21" s="23"/>
      <c r="E21" s="23"/>
      <c r="F21" s="24"/>
    </row>
    <row r="22" spans="1:6">
      <c r="A22" s="58"/>
      <c r="B22" s="23"/>
      <c r="C22" s="23"/>
      <c r="D22" s="23"/>
      <c r="E22" s="23"/>
      <c r="F22" s="24"/>
    </row>
    <row r="23" spans="1:6" ht="18">
      <c r="A23" s="29"/>
      <c r="B23" s="26"/>
      <c r="C23" s="26"/>
      <c r="D23" s="26"/>
      <c r="E23" s="26"/>
      <c r="F23" s="26"/>
    </row>
    <row r="24" spans="1:6" ht="18">
      <c r="A24" s="29"/>
    </row>
    <row r="25" spans="1:6" ht="18">
      <c r="A25" s="29"/>
    </row>
    <row r="26" spans="1:6" ht="18">
      <c r="A26" s="29"/>
    </row>
    <row r="27" spans="1:6" ht="18">
      <c r="A27" s="29"/>
    </row>
    <row r="28" spans="1:6" ht="18">
      <c r="A28" s="29"/>
    </row>
    <row r="29" spans="1:6" ht="18">
      <c r="A29" s="29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59999389629810485"/>
  </sheetPr>
  <dimension ref="A1:H30"/>
  <sheetViews>
    <sheetView topLeftCell="A5" zoomScale="150" zoomScaleNormal="150" zoomScalePageLayoutView="150" workbookViewId="0">
      <selection activeCell="A22" sqref="A22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313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6</v>
      </c>
      <c r="C2" s="138"/>
      <c r="D2" s="138"/>
      <c r="E2" s="138"/>
      <c r="F2" s="136"/>
    </row>
    <row r="3" spans="1:8" ht="16" thickBot="1">
      <c r="A3" s="2" t="s">
        <v>3</v>
      </c>
      <c r="B3" s="4">
        <f>F14</f>
        <v>16.998400000000004</v>
      </c>
      <c r="C3" s="139" t="s">
        <v>4</v>
      </c>
      <c r="D3" s="140"/>
      <c r="E3" s="5">
        <f>(B3/B2)+15%</f>
        <v>2.9830666666666672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31</v>
      </c>
      <c r="B5" s="12">
        <v>2</v>
      </c>
      <c r="C5" s="13" t="s">
        <v>11</v>
      </c>
      <c r="D5" s="13" t="s">
        <v>11</v>
      </c>
      <c r="E5" s="14">
        <f>SUMIF(Insumos!$A$1178:$A$1324,A5,Insumos!$D$1178:$D$1324)</f>
        <v>2.39</v>
      </c>
      <c r="F5" s="15">
        <f t="shared" ref="F5:F13" si="0">E5*B5</f>
        <v>4.78</v>
      </c>
      <c r="H5" t="s">
        <v>7</v>
      </c>
    </row>
    <row r="6" spans="1:8">
      <c r="A6" s="11" t="s">
        <v>23</v>
      </c>
      <c r="B6" s="12">
        <v>0.08</v>
      </c>
      <c r="C6" s="16" t="s">
        <v>12</v>
      </c>
      <c r="D6" s="16" t="s">
        <v>12</v>
      </c>
      <c r="E6" s="14">
        <f>SUMIF(Insumos!$A$1178:$A$1324,A6,Insumos!$D$1178:$D$1324)</f>
        <v>35.979999999999997</v>
      </c>
      <c r="F6" s="15">
        <f t="shared" si="0"/>
        <v>2.8783999999999996</v>
      </c>
      <c r="H6" t="s">
        <v>11</v>
      </c>
    </row>
    <row r="7" spans="1:8">
      <c r="A7" s="11" t="s">
        <v>22</v>
      </c>
      <c r="B7" s="12">
        <v>0.05</v>
      </c>
      <c r="C7" s="17" t="s">
        <v>11</v>
      </c>
      <c r="D7" s="17" t="s">
        <v>11</v>
      </c>
      <c r="E7" s="14">
        <f>SUMIF(Insumos!$A$1178:$A$1324,A7,Insumos!$D$1178:$D$1324)</f>
        <v>4.55</v>
      </c>
      <c r="F7" s="15">
        <f t="shared" si="0"/>
        <v>0.22750000000000001</v>
      </c>
      <c r="H7" t="s">
        <v>12</v>
      </c>
    </row>
    <row r="8" spans="1:8">
      <c r="A8" s="11" t="s">
        <v>21</v>
      </c>
      <c r="B8" s="12">
        <v>3</v>
      </c>
      <c r="C8" s="17" t="s">
        <v>7</v>
      </c>
      <c r="D8" s="17" t="s">
        <v>7</v>
      </c>
      <c r="E8" s="14">
        <f>SUMIF(Insumos!$A$1178:$A$1324,A8,Insumos!$D$1178:$D$1324)</f>
        <v>0.13</v>
      </c>
      <c r="F8" s="15">
        <f t="shared" si="0"/>
        <v>0.39</v>
      </c>
      <c r="H8" t="s">
        <v>14</v>
      </c>
    </row>
    <row r="9" spans="1:8">
      <c r="A9" s="11" t="s">
        <v>32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107.25</v>
      </c>
      <c r="F9" s="15">
        <f t="shared" si="0"/>
        <v>0.53625</v>
      </c>
      <c r="H9" t="s">
        <v>12</v>
      </c>
    </row>
    <row r="10" spans="1:8">
      <c r="A10" s="11" t="s">
        <v>33</v>
      </c>
      <c r="B10" s="12">
        <v>0.25</v>
      </c>
      <c r="C10" s="17" t="s">
        <v>14</v>
      </c>
      <c r="D10" s="17" t="s">
        <v>14</v>
      </c>
      <c r="E10" s="14">
        <f>SUMIF(Insumos!$A$1178:$A$1324,A10,Insumos!$D$1178:$D$1324)</f>
        <v>2</v>
      </c>
      <c r="F10" s="15">
        <f t="shared" si="0"/>
        <v>0.5</v>
      </c>
      <c r="H10" t="s">
        <v>14</v>
      </c>
    </row>
    <row r="11" spans="1:8">
      <c r="A11" s="11" t="s">
        <v>13</v>
      </c>
      <c r="B11" s="12">
        <v>0.03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9.7500000000000003E-2</v>
      </c>
    </row>
    <row r="12" spans="1:8">
      <c r="A12" s="11" t="s">
        <v>35</v>
      </c>
      <c r="B12" s="12">
        <v>0.4</v>
      </c>
      <c r="C12" s="17" t="s">
        <v>11</v>
      </c>
      <c r="D12" s="17" t="s">
        <v>11</v>
      </c>
      <c r="E12" s="14">
        <f>SUMIF(Insumos!$A$1178:$A$1324,A12,Insumos!$D$1178:$D$1324)</f>
        <v>16.3</v>
      </c>
      <c r="F12" s="15">
        <f t="shared" ref="F12" si="1">E12*B12</f>
        <v>6.5200000000000005</v>
      </c>
    </row>
    <row r="13" spans="1:8">
      <c r="A13" s="11" t="s">
        <v>34</v>
      </c>
      <c r="B13" s="12">
        <v>5.0000000000000001E-3</v>
      </c>
      <c r="C13" s="17" t="s">
        <v>11</v>
      </c>
      <c r="D13" s="17" t="s">
        <v>11</v>
      </c>
      <c r="E13" s="14">
        <f>SUMIF(Insumos!$A$1178:$A$1324,A13,Insumos!$D$1178:$D$1324)</f>
        <v>213.75</v>
      </c>
      <c r="F13" s="15">
        <f t="shared" si="0"/>
        <v>1.0687500000000001</v>
      </c>
    </row>
    <row r="14" spans="1:8" ht="16" thickBot="1">
      <c r="A14" s="141"/>
      <c r="B14" s="141"/>
      <c r="C14" s="141"/>
      <c r="D14" s="142"/>
      <c r="E14" s="18" t="s">
        <v>15</v>
      </c>
      <c r="F14" s="19">
        <f>SUM(F5:F13)</f>
        <v>16.998400000000004</v>
      </c>
    </row>
    <row r="15" spans="1:8" ht="16" thickBot="1">
      <c r="A15" s="131" t="s">
        <v>16</v>
      </c>
      <c r="B15" s="132"/>
      <c r="C15" s="132"/>
      <c r="D15" s="132"/>
      <c r="E15" s="132"/>
      <c r="F15" s="133"/>
    </row>
    <row r="16" spans="1:8" ht="18">
      <c r="A16" s="29" t="s">
        <v>175</v>
      </c>
      <c r="B16" s="21"/>
      <c r="C16" s="21"/>
      <c r="D16" s="21"/>
      <c r="E16" s="21"/>
      <c r="F16" s="22"/>
    </row>
    <row r="17" spans="1:6" ht="18">
      <c r="A17" s="29" t="s">
        <v>174</v>
      </c>
      <c r="B17" s="23"/>
      <c r="C17" s="23"/>
      <c r="D17" s="23"/>
      <c r="E17" s="23"/>
      <c r="F17" s="24"/>
    </row>
    <row r="18" spans="1:6" ht="18">
      <c r="A18" s="29" t="s">
        <v>173</v>
      </c>
      <c r="B18" s="23"/>
      <c r="C18" s="23"/>
      <c r="D18" s="23"/>
      <c r="E18" s="23"/>
      <c r="F18" s="24"/>
    </row>
    <row r="19" spans="1:6" ht="18">
      <c r="A19" s="29" t="s">
        <v>172</v>
      </c>
      <c r="B19" s="23"/>
      <c r="C19" s="23"/>
      <c r="D19" s="23"/>
      <c r="E19" s="23"/>
      <c r="F19" s="24"/>
    </row>
    <row r="20" spans="1:6" ht="18">
      <c r="A20" s="29" t="s">
        <v>171</v>
      </c>
      <c r="B20" s="23"/>
      <c r="C20" s="23"/>
      <c r="D20" s="23"/>
      <c r="E20" s="23"/>
      <c r="F20" s="24"/>
    </row>
    <row r="21" spans="1:6" ht="18">
      <c r="A21" s="29" t="s">
        <v>170</v>
      </c>
      <c r="B21" s="23"/>
      <c r="C21" s="23"/>
      <c r="D21" s="23"/>
      <c r="E21" s="23"/>
      <c r="F21" s="24"/>
    </row>
    <row r="22" spans="1:6" ht="18">
      <c r="A22" s="29" t="s">
        <v>553</v>
      </c>
      <c r="B22" s="23"/>
      <c r="C22" s="23"/>
      <c r="D22" s="23"/>
      <c r="E22" s="23"/>
      <c r="F22" s="24"/>
    </row>
    <row r="23" spans="1:6">
      <c r="A23" s="58"/>
      <c r="B23" s="23"/>
      <c r="C23" s="23"/>
      <c r="D23" s="23"/>
      <c r="E23" s="23"/>
      <c r="F23" s="24"/>
    </row>
    <row r="24" spans="1:6" ht="18">
      <c r="A24" s="29"/>
      <c r="B24" s="26"/>
      <c r="C24" s="26"/>
      <c r="D24" s="26"/>
      <c r="E24" s="26"/>
      <c r="F24" s="26"/>
    </row>
    <row r="25" spans="1:6" ht="18">
      <c r="A25" s="29"/>
    </row>
    <row r="26" spans="1:6" ht="18">
      <c r="A26" s="29"/>
    </row>
    <row r="27" spans="1:6" ht="18">
      <c r="A27" s="29"/>
    </row>
    <row r="28" spans="1:6" ht="18">
      <c r="A28" s="29"/>
    </row>
    <row r="29" spans="1:6" ht="18">
      <c r="A29" s="29"/>
    </row>
    <row r="30" spans="1:6" ht="18">
      <c r="A30" s="29"/>
    </row>
  </sheetData>
  <mergeCells count="6">
    <mergeCell ref="A15:F15"/>
    <mergeCell ref="B1:E1"/>
    <mergeCell ref="F1:F3"/>
    <mergeCell ref="C2:E2"/>
    <mergeCell ref="C3:D3"/>
    <mergeCell ref="A14:D14"/>
  </mergeCells>
  <dataValidations count="2">
    <dataValidation type="list" allowBlank="1" showInputMessage="1" showErrorMessage="1" sqref="C5:D6 C9:D13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2" tint="-0.249977111117893"/>
  </sheetPr>
  <dimension ref="A1:I36"/>
  <sheetViews>
    <sheetView topLeftCell="A8" zoomScale="150" zoomScaleNormal="150" zoomScalePageLayoutView="150" workbookViewId="0">
      <selection activeCell="A22" sqref="A22:A2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96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8.9662933333333328</v>
      </c>
      <c r="C3" s="139" t="s">
        <v>4</v>
      </c>
      <c r="D3" s="140"/>
      <c r="E3" s="5">
        <f>(B3/B2)+15%</f>
        <v>9.1162933333333331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96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28.15</v>
      </c>
      <c r="F5" s="15">
        <f t="shared" ref="F5:F19" si="0">E5*B5</f>
        <v>4.2224999999999993</v>
      </c>
      <c r="H5" t="s">
        <v>7</v>
      </c>
    </row>
    <row r="6" spans="1:9">
      <c r="A6" s="11" t="s">
        <v>279</v>
      </c>
      <c r="B6" s="12">
        <v>1</v>
      </c>
      <c r="C6" s="16" t="s">
        <v>7</v>
      </c>
      <c r="D6" s="16" t="s">
        <v>7</v>
      </c>
      <c r="E6" s="14">
        <f>SUMIF(Insumos!$A$1178:$A$1324,A6,Insumos!$D$1178:$D$1324)</f>
        <v>1.3833333333333333</v>
      </c>
      <c r="F6" s="15">
        <f t="shared" si="0"/>
        <v>1.3833333333333333</v>
      </c>
      <c r="H6" t="s">
        <v>11</v>
      </c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237</v>
      </c>
      <c r="B8" s="12">
        <v>1</v>
      </c>
      <c r="C8" s="17" t="s">
        <v>7</v>
      </c>
      <c r="D8" s="17" t="s">
        <v>7</v>
      </c>
      <c r="E8" s="14">
        <f>SUMIF(Insumos!$A$1178:$A$1324,A8,Insumos!$D$1178:$D$1324)</f>
        <v>0.28649999999999998</v>
      </c>
      <c r="F8" s="15">
        <f t="shared" si="0"/>
        <v>0.28649999999999998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 t="s">
        <v>296</v>
      </c>
      <c r="B10" s="12">
        <v>0.02</v>
      </c>
      <c r="C10" s="17" t="s">
        <v>11</v>
      </c>
      <c r="D10" s="17" t="s">
        <v>11</v>
      </c>
      <c r="E10" s="14">
        <f>SUMIF(Insumos!$A$1178:$A$1324,A10,Insumos!$D$1178:$D$1324)</f>
        <v>56.9</v>
      </c>
      <c r="F10" s="15">
        <f t="shared" si="0"/>
        <v>1.1379999999999999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8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8.9662933333333328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/>
      <c r="B22" s="21"/>
      <c r="C22" s="21"/>
      <c r="D22" s="21"/>
      <c r="E22" s="21"/>
      <c r="F22" s="22"/>
    </row>
    <row r="23" spans="1:6">
      <c r="A23" s="28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9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2" tint="-0.249977111117893"/>
  </sheetPr>
  <dimension ref="A1:I36"/>
  <sheetViews>
    <sheetView zoomScale="150" zoomScaleNormal="150" zoomScalePageLayoutView="150" workbookViewId="0">
      <selection activeCell="A22" sqref="A22:A2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96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8.6065725000000004</v>
      </c>
      <c r="C3" s="139" t="s">
        <v>4</v>
      </c>
      <c r="D3" s="140"/>
      <c r="E3" s="5">
        <f>(B3/B2)+15%</f>
        <v>8.7565725000000008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96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28.15</v>
      </c>
      <c r="F5" s="15">
        <f t="shared" ref="F5:F19" si="0">E5*B5</f>
        <v>4.2224999999999993</v>
      </c>
      <c r="H5" t="s">
        <v>7</v>
      </c>
    </row>
    <row r="6" spans="1:9">
      <c r="A6" s="11" t="s">
        <v>87</v>
      </c>
      <c r="B6" s="12">
        <v>1</v>
      </c>
      <c r="C6" s="16" t="s">
        <v>7</v>
      </c>
      <c r="D6" s="16" t="s">
        <v>7</v>
      </c>
      <c r="E6" s="14">
        <f>SUMIF(Insumos!$A$1178:$A$1324,A6,Insumos!$D$1178:$D$1324)</f>
        <v>1.2616124999999998</v>
      </c>
      <c r="F6" s="15">
        <f t="shared" si="0"/>
        <v>1.2616124999999998</v>
      </c>
      <c r="H6" t="s">
        <v>11</v>
      </c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90</v>
      </c>
      <c r="B8" s="12">
        <v>0.05</v>
      </c>
      <c r="C8" s="17" t="s">
        <v>11</v>
      </c>
      <c r="D8" s="17" t="s">
        <v>11</v>
      </c>
      <c r="E8" s="14">
        <f>SUMIF(Insumos!$A$1178:$A$1324,A8,Insumos!$D$1178:$D$1324)</f>
        <v>2</v>
      </c>
      <c r="F8" s="15">
        <f t="shared" si="0"/>
        <v>0.1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 t="s">
        <v>97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0.28649999999999998</v>
      </c>
      <c r="F10" s="15">
        <f t="shared" si="0"/>
        <v>0.28649999999999998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8"/>
      <c r="I12" s="27"/>
    </row>
    <row r="13" spans="1:9">
      <c r="A13" s="11" t="s">
        <v>37</v>
      </c>
      <c r="B13" s="12">
        <v>0.04</v>
      </c>
      <c r="C13" s="17" t="s">
        <v>11</v>
      </c>
      <c r="D13" s="17" t="s">
        <v>11</v>
      </c>
      <c r="E13" s="14">
        <f>SUMIF(Insumos!$A$1178:$A$1324,A13,Insumos!$D$1178:$D$1324)</f>
        <v>20</v>
      </c>
      <c r="F13" s="15">
        <f t="shared" si="0"/>
        <v>0.8</v>
      </c>
      <c r="G13" s="27"/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8.6065725000000004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/>
      <c r="B22" s="21"/>
      <c r="C22" s="21"/>
      <c r="D22" s="21"/>
      <c r="E22" s="21"/>
      <c r="F22" s="22"/>
    </row>
    <row r="23" spans="1:6">
      <c r="A23" s="28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5:D6 C9:D19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2" tint="-0.249977111117893"/>
  </sheetPr>
  <dimension ref="A1:I36"/>
  <sheetViews>
    <sheetView zoomScale="150" zoomScaleNormal="150" zoomScalePageLayoutView="150" workbookViewId="0">
      <selection activeCell="A22" sqref="A22:A2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96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13.4989475</v>
      </c>
      <c r="C3" s="139" t="s">
        <v>4</v>
      </c>
      <c r="D3" s="140"/>
      <c r="E3" s="5">
        <f>(B3/B2)+15%</f>
        <v>13.6489475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96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28.15</v>
      </c>
      <c r="F5" s="15">
        <f t="shared" ref="F5:F19" si="0">E5*B5</f>
        <v>4.2224999999999993</v>
      </c>
      <c r="H5" t="s">
        <v>7</v>
      </c>
    </row>
    <row r="6" spans="1:9">
      <c r="A6" s="11" t="s">
        <v>87</v>
      </c>
      <c r="B6" s="12">
        <v>1</v>
      </c>
      <c r="C6" s="16" t="s">
        <v>7</v>
      </c>
      <c r="D6" s="16" t="s">
        <v>7</v>
      </c>
      <c r="E6" s="14">
        <f>SUMIF(Insumos!$A$1178:$A$1324,A6,Insumos!$D$1178:$D$1324)</f>
        <v>1.2616124999999998</v>
      </c>
      <c r="F6" s="15">
        <f t="shared" si="0"/>
        <v>1.2616124999999998</v>
      </c>
      <c r="H6" t="s">
        <v>11</v>
      </c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90</v>
      </c>
      <c r="B8" s="12">
        <v>0.05</v>
      </c>
      <c r="C8" s="17" t="s">
        <v>11</v>
      </c>
      <c r="D8" s="17" t="s">
        <v>11</v>
      </c>
      <c r="E8" s="14">
        <f>SUMIF(Insumos!$A$1178:$A$1324,A8,Insumos!$D$1178:$D$1324)</f>
        <v>2</v>
      </c>
      <c r="F8" s="15">
        <f t="shared" si="0"/>
        <v>0.1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 t="s">
        <v>97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0.28649999999999998</v>
      </c>
      <c r="F10" s="15">
        <f t="shared" si="0"/>
        <v>0.28649999999999998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8"/>
      <c r="I12" s="27"/>
    </row>
    <row r="13" spans="1:9">
      <c r="A13" s="11" t="s">
        <v>310</v>
      </c>
      <c r="B13" s="12">
        <v>1</v>
      </c>
      <c r="C13" s="17" t="s">
        <v>7</v>
      </c>
      <c r="D13" s="17" t="s">
        <v>7</v>
      </c>
      <c r="E13" s="14">
        <f>SUMIF(Insumos!$A$1178:$A$1324,A13,Insumos!$D$1178:$D$1324)</f>
        <v>4.7358750000000001</v>
      </c>
      <c r="F13" s="15">
        <f t="shared" si="0"/>
        <v>4.7358750000000001</v>
      </c>
      <c r="G13" s="27"/>
      <c r="I13" s="27"/>
    </row>
    <row r="14" spans="1:9">
      <c r="A14" s="11" t="s">
        <v>108</v>
      </c>
      <c r="B14" s="12">
        <v>1</v>
      </c>
      <c r="C14" s="17" t="s">
        <v>7</v>
      </c>
      <c r="D14" s="17" t="s">
        <v>7</v>
      </c>
      <c r="E14" s="14">
        <f>SUMIF(Insumos!$A$1178:$A$1324,A14,Insumos!$D$1178:$D$1324)</f>
        <v>0.95650000000000002</v>
      </c>
      <c r="F14" s="15">
        <f t="shared" si="0"/>
        <v>0.95650000000000002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13.4989475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/>
      <c r="B22" s="21"/>
      <c r="C22" s="21"/>
      <c r="D22" s="21"/>
      <c r="E22" s="21"/>
      <c r="F22" s="22"/>
    </row>
    <row r="23" spans="1:6">
      <c r="A23" s="28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9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workbookViewId="0">
      <selection activeCell="A22" sqref="A22:XFD22"/>
    </sheetView>
  </sheetViews>
  <sheetFormatPr baseColWidth="10" defaultRowHeight="15" x14ac:dyDescent="0"/>
  <cols>
    <col min="2" max="2" width="26" bestFit="1" customWidth="1"/>
    <col min="4" max="4" width="13.83203125" bestFit="1" customWidth="1"/>
    <col min="5" max="5" width="13.1640625" customWidth="1"/>
    <col min="6" max="6" width="16" customWidth="1"/>
    <col min="7" max="7" width="17.5" customWidth="1"/>
    <col min="8" max="8" width="1.83203125" customWidth="1"/>
    <col min="9" max="9" width="16.6640625" customWidth="1"/>
    <col min="10" max="10" width="14.6640625" customWidth="1"/>
    <col min="11" max="11" width="13.33203125" customWidth="1"/>
    <col min="12" max="12" width="13.5" customWidth="1"/>
    <col min="13" max="13" width="1.83203125" customWidth="1"/>
    <col min="14" max="14" width="14.83203125" bestFit="1" customWidth="1"/>
    <col min="15" max="15" width="12.1640625" bestFit="1" customWidth="1"/>
    <col min="16" max="16" width="14" bestFit="1" customWidth="1"/>
    <col min="17" max="17" width="13" customWidth="1"/>
    <col min="18" max="18" width="16.83203125" customWidth="1"/>
    <col min="19" max="19" width="13.6640625" customWidth="1"/>
  </cols>
  <sheetData>
    <row r="3" spans="2:19">
      <c r="B3" s="30"/>
      <c r="C3" s="31" t="s">
        <v>44</v>
      </c>
      <c r="D3" s="31" t="s">
        <v>45</v>
      </c>
      <c r="E3" s="31" t="s">
        <v>46</v>
      </c>
      <c r="F3" s="32" t="s">
        <v>47</v>
      </c>
      <c r="G3" s="32" t="s">
        <v>48</v>
      </c>
      <c r="H3" s="32"/>
      <c r="I3" s="32" t="s">
        <v>49</v>
      </c>
      <c r="J3" s="32" t="s">
        <v>50</v>
      </c>
      <c r="K3" s="32" t="s">
        <v>51</v>
      </c>
      <c r="L3" s="32" t="s">
        <v>51</v>
      </c>
      <c r="M3" s="33"/>
      <c r="N3" s="34" t="s">
        <v>52</v>
      </c>
      <c r="O3" s="34" t="s">
        <v>48</v>
      </c>
      <c r="P3" s="34" t="s">
        <v>53</v>
      </c>
      <c r="Q3" s="34" t="s">
        <v>50</v>
      </c>
      <c r="R3" s="34" t="s">
        <v>51</v>
      </c>
      <c r="S3" s="34" t="s">
        <v>51</v>
      </c>
    </row>
    <row r="4" spans="2:19">
      <c r="B4" s="35"/>
      <c r="C4" s="36"/>
      <c r="D4" s="31"/>
      <c r="E4" s="31"/>
      <c r="F4" s="37">
        <v>0.1</v>
      </c>
      <c r="G4" s="32"/>
      <c r="H4" s="32"/>
      <c r="I4" s="38">
        <v>2.75E-2</v>
      </c>
      <c r="J4" s="39">
        <v>0.1</v>
      </c>
      <c r="K4" s="31"/>
      <c r="L4" s="31" t="s">
        <v>54</v>
      </c>
      <c r="M4" s="33"/>
      <c r="N4" s="40">
        <v>0.3</v>
      </c>
      <c r="O4" s="41"/>
      <c r="P4" s="42">
        <f>I4</f>
        <v>2.75E-2</v>
      </c>
      <c r="Q4" s="40">
        <f>J4</f>
        <v>0.1</v>
      </c>
      <c r="R4" s="41"/>
      <c r="S4" s="41" t="s">
        <v>54</v>
      </c>
    </row>
    <row r="5" spans="2:19">
      <c r="B5" s="35" t="s">
        <v>316</v>
      </c>
      <c r="C5" s="43">
        <f>C10+C15</f>
        <v>5.8555666666666673</v>
      </c>
      <c r="D5" s="43">
        <v>14.9</v>
      </c>
      <c r="E5" s="44">
        <f>C10/D5</f>
        <v>0.19278523489932886</v>
      </c>
      <c r="F5" s="45">
        <f>D5*$F$4</f>
        <v>1.4900000000000002</v>
      </c>
      <c r="G5" s="45">
        <f>F5+D5</f>
        <v>16.39</v>
      </c>
      <c r="H5" s="30"/>
      <c r="I5" s="46">
        <f>G5*$I$4</f>
        <v>0.45072500000000004</v>
      </c>
      <c r="J5" s="46">
        <f>G5*$J$4</f>
        <v>1.6390000000000002</v>
      </c>
      <c r="K5" s="45">
        <f>D5-C10-I5-J5</f>
        <v>9.9377749999999985</v>
      </c>
      <c r="L5" s="44">
        <f>K5/D5</f>
        <v>0.66696476510067104</v>
      </c>
      <c r="N5" s="47">
        <f>D5-(D5*$N$4)</f>
        <v>10.43</v>
      </c>
      <c r="O5" s="47">
        <f>N5+F5</f>
        <v>11.92</v>
      </c>
      <c r="P5" s="47">
        <f>O5*$P$4</f>
        <v>0.32779999999999998</v>
      </c>
      <c r="Q5" s="47">
        <f>O5*$Q$4</f>
        <v>1.1919999999999999</v>
      </c>
      <c r="R5" s="47">
        <f>N5-P5-Q5-C10</f>
        <v>6.0376999999999992</v>
      </c>
      <c r="S5" s="48">
        <f>R5/N5</f>
        <v>0.57887823585810161</v>
      </c>
    </row>
    <row r="6" spans="2:19">
      <c r="B6" s="35" t="s">
        <v>317</v>
      </c>
      <c r="C6" s="43">
        <f>C12+C15</f>
        <v>3.3830666666666671</v>
      </c>
      <c r="D6" s="43">
        <v>14.9</v>
      </c>
      <c r="E6" s="44">
        <f>C11/D6</f>
        <v>2.6845637583892617E-2</v>
      </c>
      <c r="F6" s="45">
        <f t="shared" ref="F6:F7" si="0">D6*$F$4</f>
        <v>1.4900000000000002</v>
      </c>
      <c r="G6" s="45">
        <f t="shared" ref="G6:G7" si="1">F6+D6</f>
        <v>16.39</v>
      </c>
      <c r="H6" s="30"/>
      <c r="I6" s="46">
        <f t="shared" ref="I6:I7" si="2">G6*$I$4</f>
        <v>0.45072500000000004</v>
      </c>
      <c r="J6" s="46">
        <f t="shared" ref="J6:J7" si="3">G6*$J$4</f>
        <v>1.6390000000000002</v>
      </c>
      <c r="K6" s="45">
        <f>D6-C11-I6-J6</f>
        <v>12.410274999999999</v>
      </c>
      <c r="L6" s="44">
        <f t="shared" ref="L6:L7" si="4">K6/D6</f>
        <v>0.83290436241610732</v>
      </c>
      <c r="N6" s="47">
        <f t="shared" ref="N6:N7" si="5">D6-(D6*$N$4)</f>
        <v>10.43</v>
      </c>
      <c r="O6" s="47">
        <f t="shared" ref="O6:O7" si="6">N6+F6</f>
        <v>11.92</v>
      </c>
      <c r="P6" s="47">
        <f t="shared" ref="P6:P7" si="7">O6*$P$4</f>
        <v>0.32779999999999998</v>
      </c>
      <c r="Q6" s="47">
        <f t="shared" ref="Q6:Q7" si="8">O6*$Q$4</f>
        <v>1.1919999999999999</v>
      </c>
      <c r="R6" s="47">
        <f>N6-P6-Q6-C11</f>
        <v>8.5101999999999993</v>
      </c>
      <c r="S6" s="48">
        <f t="shared" ref="S6:S7" si="9">R6/N6</f>
        <v>0.81593480345158198</v>
      </c>
    </row>
    <row r="7" spans="2:19">
      <c r="B7" s="35" t="s">
        <v>318</v>
      </c>
      <c r="C7" s="43">
        <f>C11+C15</f>
        <v>3.3830666666666671</v>
      </c>
      <c r="D7" s="43">
        <v>14.9</v>
      </c>
      <c r="E7" s="44">
        <f>C12/D7</f>
        <v>2.6845637583892617E-2</v>
      </c>
      <c r="F7" s="45">
        <f t="shared" si="0"/>
        <v>1.4900000000000002</v>
      </c>
      <c r="G7" s="45">
        <f t="shared" si="1"/>
        <v>16.39</v>
      </c>
      <c r="H7" s="30"/>
      <c r="I7" s="46">
        <f t="shared" si="2"/>
        <v>0.45072500000000004</v>
      </c>
      <c r="J7" s="46">
        <f t="shared" si="3"/>
        <v>1.6390000000000002</v>
      </c>
      <c r="K7" s="45">
        <f>D7-C12-I7-J7</f>
        <v>12.410274999999999</v>
      </c>
      <c r="L7" s="44">
        <f t="shared" si="4"/>
        <v>0.83290436241610732</v>
      </c>
      <c r="N7" s="47">
        <f t="shared" si="5"/>
        <v>10.43</v>
      </c>
      <c r="O7" s="47">
        <f t="shared" si="6"/>
        <v>11.92</v>
      </c>
      <c r="P7" s="47">
        <f t="shared" si="7"/>
        <v>0.32779999999999998</v>
      </c>
      <c r="Q7" s="47">
        <f t="shared" si="8"/>
        <v>1.1919999999999999</v>
      </c>
      <c r="R7" s="47">
        <f>N7-P7-Q7-C12</f>
        <v>8.5101999999999993</v>
      </c>
      <c r="S7" s="48">
        <f t="shared" si="9"/>
        <v>0.81593480345158198</v>
      </c>
    </row>
    <row r="10" spans="2:19">
      <c r="B10" s="30" t="s">
        <v>314</v>
      </c>
      <c r="C10" s="36">
        <f>Nhoca!E3</f>
        <v>2.8725000000000001</v>
      </c>
    </row>
    <row r="11" spans="2:19">
      <c r="B11" s="30" t="s">
        <v>93</v>
      </c>
      <c r="C11" s="36">
        <f>Insumos!D1215/5</f>
        <v>0.4</v>
      </c>
    </row>
    <row r="12" spans="2:19">
      <c r="B12" s="30" t="s">
        <v>315</v>
      </c>
      <c r="C12" s="36">
        <f>C11</f>
        <v>0.4</v>
      </c>
    </row>
    <row r="13" spans="2:19">
      <c r="B13" s="30" t="s">
        <v>255</v>
      </c>
      <c r="C13" s="36">
        <f>'Molho Branco'!E3</f>
        <v>1.3979375000000001</v>
      </c>
    </row>
    <row r="14" spans="2:19">
      <c r="B14" s="30" t="s">
        <v>89</v>
      </c>
      <c r="C14" s="36">
        <f>'Molho tomate'!E3</f>
        <v>1.8964000000000001</v>
      </c>
    </row>
    <row r="15" spans="2:19">
      <c r="B15" s="30" t="s">
        <v>313</v>
      </c>
      <c r="C15" s="36">
        <f>'Molho bolonhesa'!E3</f>
        <v>2.9830666666666672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2" tint="-0.249977111117893"/>
  </sheetPr>
  <dimension ref="A1:I36"/>
  <sheetViews>
    <sheetView zoomScale="150" zoomScaleNormal="150" zoomScalePageLayoutView="150" workbookViewId="0">
      <selection activeCell="A22" sqref="A22:A23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96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7.8065724999999997</v>
      </c>
      <c r="C3" s="139" t="s">
        <v>4</v>
      </c>
      <c r="D3" s="140"/>
      <c r="E3" s="5">
        <f>(B3/B2)+15%</f>
        <v>7.9565725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96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28.15</v>
      </c>
      <c r="F5" s="15">
        <f t="shared" ref="F5:F19" si="0">E5*B5</f>
        <v>4.2224999999999993</v>
      </c>
      <c r="H5" t="s">
        <v>7</v>
      </c>
    </row>
    <row r="6" spans="1:9">
      <c r="A6" s="11" t="s">
        <v>87</v>
      </c>
      <c r="B6" s="12">
        <v>1</v>
      </c>
      <c r="C6" s="16" t="s">
        <v>7</v>
      </c>
      <c r="D6" s="16" t="s">
        <v>7</v>
      </c>
      <c r="E6" s="14">
        <f>SUMIF(Insumos!$A$1178:$A$1324,A6,Insumos!$D$1178:$D$1324)</f>
        <v>1.2616124999999998</v>
      </c>
      <c r="F6" s="15">
        <f t="shared" si="0"/>
        <v>1.2616124999999998</v>
      </c>
      <c r="H6" t="s">
        <v>11</v>
      </c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90</v>
      </c>
      <c r="B8" s="12">
        <v>0.05</v>
      </c>
      <c r="C8" s="17" t="s">
        <v>11</v>
      </c>
      <c r="D8" s="17" t="s">
        <v>11</v>
      </c>
      <c r="E8" s="14">
        <f>SUMIF(Insumos!$A$1178:$A$1324,A8,Insumos!$D$1178:$D$1324)</f>
        <v>2</v>
      </c>
      <c r="F8" s="15">
        <f t="shared" si="0"/>
        <v>0.1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 t="s">
        <v>97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0.28649999999999998</v>
      </c>
      <c r="F10" s="15">
        <f t="shared" si="0"/>
        <v>0.28649999999999998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8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7.8065724999999997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/>
      <c r="B22" s="21"/>
      <c r="C22" s="21"/>
      <c r="D22" s="21"/>
      <c r="E22" s="21"/>
      <c r="F22" s="22"/>
    </row>
    <row r="23" spans="1:6">
      <c r="A23" s="28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5:D6 C9:D19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2" tint="-0.249977111117893"/>
  </sheetPr>
  <dimension ref="A1:I31"/>
  <sheetViews>
    <sheetView workbookViewId="0">
      <selection activeCell="A34" sqref="A34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9" ht="24" customHeight="1" thickBot="1">
      <c r="A1" s="100" t="s">
        <v>0</v>
      </c>
      <c r="B1" s="152" t="s">
        <v>286</v>
      </c>
      <c r="C1" s="152"/>
      <c r="D1" s="152"/>
      <c r="E1" s="152"/>
      <c r="F1" s="153" t="s">
        <v>1</v>
      </c>
    </row>
    <row r="2" spans="1:9" ht="16.5" customHeight="1" thickBot="1">
      <c r="A2" s="98" t="s">
        <v>2</v>
      </c>
      <c r="B2" s="99">
        <v>3</v>
      </c>
      <c r="C2" s="156"/>
      <c r="D2" s="156"/>
      <c r="E2" s="156"/>
      <c r="F2" s="154"/>
    </row>
    <row r="3" spans="1:9" ht="16.5" customHeight="1" thickBot="1">
      <c r="A3" s="98" t="s">
        <v>3</v>
      </c>
      <c r="B3" s="97">
        <f>F15</f>
        <v>42.053580000000004</v>
      </c>
      <c r="C3" s="157" t="s">
        <v>4</v>
      </c>
      <c r="D3" s="158"/>
      <c r="E3" s="96">
        <f>(B3/B2)+15%</f>
        <v>14.167860000000001</v>
      </c>
      <c r="F3" s="155"/>
    </row>
    <row r="4" spans="1:9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9" ht="15.75" customHeight="1">
      <c r="A5" s="90" t="s">
        <v>96</v>
      </c>
      <c r="B5" s="89">
        <v>1</v>
      </c>
      <c r="C5" s="88" t="s">
        <v>11</v>
      </c>
      <c r="D5" s="88" t="s">
        <v>11</v>
      </c>
      <c r="E5" s="14">
        <f>SUMIF(Insumos!$A$1178:$A$1324,A5,Insumos!$D$1178:$D$1324)</f>
        <v>28.15</v>
      </c>
      <c r="F5" s="87">
        <f t="shared" ref="F5:F14" si="0">E5*B5</f>
        <v>28.15</v>
      </c>
      <c r="H5" s="77" t="s">
        <v>7</v>
      </c>
    </row>
    <row r="6" spans="1:9" ht="15.75" customHeight="1">
      <c r="A6" s="86" t="s">
        <v>22</v>
      </c>
      <c r="B6" s="84">
        <v>0.2</v>
      </c>
      <c r="C6" s="83" t="s">
        <v>11</v>
      </c>
      <c r="D6" s="83" t="s">
        <v>11</v>
      </c>
      <c r="E6" s="14">
        <f>SUMIF(Insumos!$A$1178:$A$1324,A6,Insumos!$D$1178:$D$1324)</f>
        <v>4.55</v>
      </c>
      <c r="F6" s="81">
        <f t="shared" si="0"/>
        <v>0.91</v>
      </c>
      <c r="H6" s="77" t="s">
        <v>11</v>
      </c>
      <c r="I6" s="27"/>
    </row>
    <row r="7" spans="1:9" ht="15.75" customHeight="1">
      <c r="A7" s="85" t="s">
        <v>34</v>
      </c>
      <c r="B7" s="84">
        <v>0.01</v>
      </c>
      <c r="C7" s="83" t="s">
        <v>11</v>
      </c>
      <c r="D7" s="83" t="s">
        <v>11</v>
      </c>
      <c r="E7" s="14">
        <f>SUMIF(Insumos!$A$1178:$A$1324,A7,Insumos!$D$1178:$D$1324)</f>
        <v>213.75</v>
      </c>
      <c r="F7" s="81">
        <f t="shared" si="0"/>
        <v>2.1375000000000002</v>
      </c>
      <c r="H7" s="77" t="s">
        <v>12</v>
      </c>
      <c r="I7" s="27"/>
    </row>
    <row r="8" spans="1:9" ht="15.75" customHeight="1">
      <c r="A8" s="85" t="s">
        <v>13</v>
      </c>
      <c r="B8" s="84">
        <v>0.02</v>
      </c>
      <c r="C8" s="83" t="s">
        <v>11</v>
      </c>
      <c r="D8" s="83" t="s">
        <v>11</v>
      </c>
      <c r="E8" s="14">
        <f>SUMIF(Insumos!$A$1178:$A$1324,A8,Insumos!$D$1178:$D$1324)</f>
        <v>3.25</v>
      </c>
      <c r="F8" s="81">
        <f t="shared" si="0"/>
        <v>6.5000000000000002E-2</v>
      </c>
      <c r="H8" s="77" t="s">
        <v>14</v>
      </c>
      <c r="I8" s="27"/>
    </row>
    <row r="9" spans="1:9" ht="15.75" customHeight="1">
      <c r="A9" s="85" t="s">
        <v>75</v>
      </c>
      <c r="B9" s="84">
        <v>1</v>
      </c>
      <c r="C9" s="83" t="s">
        <v>14</v>
      </c>
      <c r="D9" s="83" t="s">
        <v>14</v>
      </c>
      <c r="E9" s="14">
        <f>SUMIF(Insumos!$A$1178:$A$1324,A9,Insumos!$D$1178:$D$1324)</f>
        <v>2</v>
      </c>
      <c r="F9" s="81">
        <f t="shared" si="0"/>
        <v>2</v>
      </c>
      <c r="I9" s="27"/>
    </row>
    <row r="10" spans="1:9" ht="15.75" customHeight="1">
      <c r="A10" s="85" t="s">
        <v>19</v>
      </c>
      <c r="B10" s="84">
        <v>8</v>
      </c>
      <c r="C10" s="83" t="s">
        <v>7</v>
      </c>
      <c r="D10" s="83" t="s">
        <v>7</v>
      </c>
      <c r="E10" s="14">
        <f>SUMIF(Insumos!$A$1178:$A$1324,A10,Insumos!$D$1178:$D$1324)</f>
        <v>0.57471000000000005</v>
      </c>
      <c r="F10" s="81">
        <f t="shared" si="0"/>
        <v>4.5976800000000004</v>
      </c>
      <c r="I10" s="27"/>
    </row>
    <row r="11" spans="1:9" ht="15.75" customHeight="1">
      <c r="A11" s="85" t="s">
        <v>224</v>
      </c>
      <c r="B11" s="84">
        <v>0.02</v>
      </c>
      <c r="C11" s="83" t="s">
        <v>11</v>
      </c>
      <c r="D11" s="83" t="s">
        <v>11</v>
      </c>
      <c r="E11" s="14">
        <f>SUMIF(Insumos!$A$1178:$A$1324,A11,Insumos!$D$1178:$D$1324)</f>
        <v>10.9</v>
      </c>
      <c r="F11" s="81">
        <f t="shared" si="0"/>
        <v>0.218</v>
      </c>
      <c r="I11" s="27"/>
    </row>
    <row r="12" spans="1:9" ht="15.75" customHeight="1">
      <c r="A12" s="85" t="s">
        <v>31</v>
      </c>
      <c r="B12" s="84">
        <v>0.2</v>
      </c>
      <c r="C12" s="83" t="s">
        <v>11</v>
      </c>
      <c r="D12" s="83" t="s">
        <v>11</v>
      </c>
      <c r="E12" s="14">
        <f>SUMIF(Insumos!$A$1178:$A$1324,A12,Insumos!$D$1178:$D$1324)</f>
        <v>2.39</v>
      </c>
      <c r="F12" s="81">
        <f t="shared" si="0"/>
        <v>0.47800000000000004</v>
      </c>
      <c r="I12" s="27"/>
    </row>
    <row r="13" spans="1:9" ht="15.75" customHeight="1">
      <c r="A13" s="85" t="s">
        <v>23</v>
      </c>
      <c r="B13" s="84">
        <v>0.08</v>
      </c>
      <c r="C13" s="83" t="s">
        <v>12</v>
      </c>
      <c r="D13" s="83" t="s">
        <v>12</v>
      </c>
      <c r="E13" s="14">
        <f>SUMIF(Insumos!$A$1178:$A$1324,A13,Insumos!$D$1178:$D$1324)</f>
        <v>35.979999999999997</v>
      </c>
      <c r="F13" s="81">
        <f t="shared" si="0"/>
        <v>2.8783999999999996</v>
      </c>
      <c r="I13" s="27"/>
    </row>
    <row r="14" spans="1:9" ht="15.75" customHeight="1">
      <c r="A14" s="85" t="s">
        <v>29</v>
      </c>
      <c r="B14" s="84">
        <v>0.1</v>
      </c>
      <c r="C14" s="83" t="s">
        <v>11</v>
      </c>
      <c r="D14" s="83" t="s">
        <v>11</v>
      </c>
      <c r="E14" s="14">
        <f>SUMIF(Insumos!$A$1178:$A$1324,A14,Insumos!$D$1178:$D$1324)</f>
        <v>6.19</v>
      </c>
      <c r="F14" s="81">
        <f t="shared" si="0"/>
        <v>0.61900000000000011</v>
      </c>
      <c r="I14" s="27"/>
    </row>
    <row r="15" spans="1:9" ht="16" thickBot="1">
      <c r="A15" s="159"/>
      <c r="B15" s="159"/>
      <c r="C15" s="159"/>
      <c r="D15" s="160"/>
      <c r="E15" s="80" t="s">
        <v>15</v>
      </c>
      <c r="F15" s="79">
        <f>SUM(F5:F14)</f>
        <v>42.053580000000004</v>
      </c>
      <c r="I15" s="27"/>
    </row>
    <row r="16" spans="1:9" ht="16" thickBot="1">
      <c r="A16" s="149" t="s">
        <v>16</v>
      </c>
      <c r="B16" s="150"/>
      <c r="C16" s="150"/>
      <c r="D16" s="150"/>
      <c r="E16" s="150"/>
      <c r="F16" s="151"/>
      <c r="I16" s="27"/>
    </row>
    <row r="17" spans="1:6" ht="15">
      <c r="A17" s="27" t="s">
        <v>190</v>
      </c>
      <c r="B17" s="114"/>
      <c r="C17" s="114"/>
      <c r="D17" s="114"/>
      <c r="E17" s="114"/>
      <c r="F17" s="113"/>
    </row>
    <row r="18" spans="1:6" ht="15">
      <c r="A18" s="27" t="s">
        <v>189</v>
      </c>
      <c r="B18" s="112"/>
      <c r="C18" s="112"/>
      <c r="D18" s="112"/>
      <c r="E18" s="112"/>
      <c r="F18" s="111"/>
    </row>
    <row r="19" spans="1:6" ht="15">
      <c r="A19" s="27" t="s">
        <v>188</v>
      </c>
      <c r="B19" s="112"/>
      <c r="C19" s="112"/>
      <c r="D19" s="112"/>
      <c r="E19" s="112"/>
      <c r="F19" s="111"/>
    </row>
    <row r="20" spans="1:6" ht="15">
      <c r="A20" s="27" t="s">
        <v>187</v>
      </c>
      <c r="B20" s="112"/>
      <c r="C20" s="112"/>
      <c r="D20" s="112"/>
      <c r="E20" s="112"/>
      <c r="F20" s="111"/>
    </row>
    <row r="21" spans="1:6" ht="15">
      <c r="A21" s="27" t="s">
        <v>186</v>
      </c>
      <c r="B21" s="112"/>
      <c r="C21" s="112"/>
      <c r="D21" s="112"/>
      <c r="E21" s="112"/>
      <c r="F21" s="111"/>
    </row>
    <row r="22" spans="1:6" ht="15">
      <c r="A22" s="27" t="s">
        <v>185</v>
      </c>
      <c r="B22" s="112"/>
      <c r="C22" s="112"/>
      <c r="D22" s="112"/>
      <c r="E22" s="112"/>
      <c r="F22" s="111"/>
    </row>
    <row r="23" spans="1:6" ht="15">
      <c r="A23" s="27" t="s">
        <v>184</v>
      </c>
      <c r="B23" s="112"/>
      <c r="C23" s="112"/>
      <c r="D23" s="112"/>
      <c r="E23" s="112"/>
      <c r="F23" s="111"/>
    </row>
    <row r="24" spans="1:6" ht="15">
      <c r="A24" s="27" t="s">
        <v>513</v>
      </c>
      <c r="B24" s="112"/>
      <c r="C24" s="112"/>
      <c r="D24" s="112"/>
      <c r="E24" s="112"/>
      <c r="F24" s="111"/>
    </row>
    <row r="25" spans="1:6" ht="15">
      <c r="A25" s="27" t="s">
        <v>183</v>
      </c>
      <c r="B25" s="112"/>
      <c r="C25" s="112"/>
      <c r="D25" s="112"/>
      <c r="E25" s="112"/>
      <c r="F25" s="111"/>
    </row>
    <row r="26" spans="1:6" ht="15">
      <c r="A26" s="27" t="s">
        <v>182</v>
      </c>
      <c r="B26" s="78"/>
      <c r="C26" s="78"/>
      <c r="D26" s="78"/>
      <c r="E26" s="78"/>
      <c r="F26" s="78"/>
    </row>
    <row r="27" spans="1:6" ht="15">
      <c r="A27" s="27" t="s">
        <v>181</v>
      </c>
    </row>
    <row r="28" spans="1:6" ht="15">
      <c r="A28" s="27" t="s">
        <v>180</v>
      </c>
    </row>
    <row r="29" spans="1:6" ht="15">
      <c r="A29" s="27" t="s">
        <v>179</v>
      </c>
    </row>
    <row r="30" spans="1:6" ht="15">
      <c r="A30" s="27" t="s">
        <v>178</v>
      </c>
    </row>
    <row r="31" spans="1:6" ht="15">
      <c r="A31" s="27"/>
    </row>
  </sheetData>
  <mergeCells count="6">
    <mergeCell ref="A16:F16"/>
    <mergeCell ref="B1:E1"/>
    <mergeCell ref="F1:F3"/>
    <mergeCell ref="C2:E2"/>
    <mergeCell ref="C3:D3"/>
    <mergeCell ref="A15:D15"/>
  </mergeCells>
  <dataValidations count="1">
    <dataValidation type="list" allowBlank="1" showInputMessage="1" showErrorMessage="1" sqref="C5:D14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2" tint="-0.249977111117893"/>
  </sheetPr>
  <dimension ref="A1:I32"/>
  <sheetViews>
    <sheetView workbookViewId="0">
      <selection activeCell="B15" sqref="B15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9" ht="24" customHeight="1" thickBot="1">
      <c r="A1" s="100" t="s">
        <v>0</v>
      </c>
      <c r="B1" s="152" t="s">
        <v>312</v>
      </c>
      <c r="C1" s="152"/>
      <c r="D1" s="152"/>
      <c r="E1" s="152"/>
      <c r="F1" s="153" t="s">
        <v>1</v>
      </c>
    </row>
    <row r="2" spans="1:9" ht="16.5" customHeight="1" thickBot="1">
      <c r="A2" s="98" t="s">
        <v>2</v>
      </c>
      <c r="B2" s="99">
        <v>3</v>
      </c>
      <c r="C2" s="156"/>
      <c r="D2" s="156"/>
      <c r="E2" s="156"/>
      <c r="F2" s="154"/>
    </row>
    <row r="3" spans="1:9" ht="16.5" customHeight="1" thickBot="1">
      <c r="A3" s="98" t="s">
        <v>3</v>
      </c>
      <c r="B3" s="97">
        <f>F16</f>
        <v>31.393580000000004</v>
      </c>
      <c r="C3" s="157" t="s">
        <v>4</v>
      </c>
      <c r="D3" s="158"/>
      <c r="E3" s="96">
        <f>(B3/B2)+15%</f>
        <v>10.614526666666668</v>
      </c>
      <c r="F3" s="155"/>
    </row>
    <row r="4" spans="1:9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9" ht="15.75" customHeight="1">
      <c r="A5" s="90" t="s">
        <v>56</v>
      </c>
      <c r="B5" s="89">
        <v>1</v>
      </c>
      <c r="C5" s="88" t="s">
        <v>11</v>
      </c>
      <c r="D5" s="88" t="s">
        <v>11</v>
      </c>
      <c r="E5" s="14">
        <f>SUMIF(Insumos!$A$1178:$A$1324,A5,Insumos!$D$1178:$D$1324)</f>
        <v>14.98</v>
      </c>
      <c r="F5" s="87">
        <f t="shared" ref="F5:F15" si="0">E5*B5</f>
        <v>14.98</v>
      </c>
      <c r="H5" s="77" t="s">
        <v>7</v>
      </c>
    </row>
    <row r="6" spans="1:9" ht="15.75" customHeight="1">
      <c r="A6" s="86" t="s">
        <v>22</v>
      </c>
      <c r="B6" s="84">
        <v>0.2</v>
      </c>
      <c r="C6" s="83" t="s">
        <v>11</v>
      </c>
      <c r="D6" s="83" t="s">
        <v>11</v>
      </c>
      <c r="E6" s="14">
        <f>SUMIF(Insumos!$A$1178:$A$1324,A6,Insumos!$D$1178:$D$1324)</f>
        <v>4.55</v>
      </c>
      <c r="F6" s="81">
        <f t="shared" si="0"/>
        <v>0.91</v>
      </c>
      <c r="H6" s="77" t="s">
        <v>11</v>
      </c>
      <c r="I6" s="27"/>
    </row>
    <row r="7" spans="1:9" ht="15.75" customHeight="1">
      <c r="A7" s="85" t="s">
        <v>34</v>
      </c>
      <c r="B7" s="84">
        <v>0.01</v>
      </c>
      <c r="C7" s="83" t="s">
        <v>11</v>
      </c>
      <c r="D7" s="83" t="s">
        <v>11</v>
      </c>
      <c r="E7" s="14">
        <f>SUMIF(Insumos!$A$1178:$A$1324,A7,Insumos!$D$1178:$D$1324)</f>
        <v>213.75</v>
      </c>
      <c r="F7" s="81">
        <f t="shared" si="0"/>
        <v>2.1375000000000002</v>
      </c>
      <c r="H7" s="77" t="s">
        <v>12</v>
      </c>
      <c r="I7" s="27"/>
    </row>
    <row r="8" spans="1:9" ht="15.75" customHeight="1">
      <c r="A8" s="85" t="s">
        <v>13</v>
      </c>
      <c r="B8" s="84">
        <v>0.02</v>
      </c>
      <c r="C8" s="83" t="s">
        <v>11</v>
      </c>
      <c r="D8" s="83" t="s">
        <v>11</v>
      </c>
      <c r="E8" s="14">
        <f>SUMIF(Insumos!$A$1178:$A$1324,A8,Insumos!$D$1178:$D$1324)</f>
        <v>3.25</v>
      </c>
      <c r="F8" s="81">
        <f t="shared" si="0"/>
        <v>6.5000000000000002E-2</v>
      </c>
      <c r="H8" s="77" t="s">
        <v>14</v>
      </c>
      <c r="I8" s="27"/>
    </row>
    <row r="9" spans="1:9" ht="15.75" customHeight="1">
      <c r="A9" s="85" t="s">
        <v>75</v>
      </c>
      <c r="B9" s="84">
        <v>1</v>
      </c>
      <c r="C9" s="83" t="s">
        <v>14</v>
      </c>
      <c r="D9" s="83" t="s">
        <v>14</v>
      </c>
      <c r="E9" s="14">
        <f>SUMIF(Insumos!$A$1178:$A$1324,A9,Insumos!$D$1178:$D$1324)</f>
        <v>2</v>
      </c>
      <c r="F9" s="81">
        <f t="shared" si="0"/>
        <v>2</v>
      </c>
      <c r="I9" s="27"/>
    </row>
    <row r="10" spans="1:9" ht="15.75" customHeight="1">
      <c r="A10" s="85" t="s">
        <v>19</v>
      </c>
      <c r="B10" s="84">
        <v>8</v>
      </c>
      <c r="C10" s="83" t="s">
        <v>7</v>
      </c>
      <c r="D10" s="83" t="s">
        <v>7</v>
      </c>
      <c r="E10" s="14">
        <f>SUMIF(Insumos!$A$1178:$A$1324,A10,Insumos!$D$1178:$D$1324)</f>
        <v>0.57471000000000005</v>
      </c>
      <c r="F10" s="81">
        <f t="shared" si="0"/>
        <v>4.5976800000000004</v>
      </c>
      <c r="I10" s="27"/>
    </row>
    <row r="11" spans="1:9" ht="15.75" customHeight="1">
      <c r="A11" s="85" t="s">
        <v>224</v>
      </c>
      <c r="B11" s="84">
        <v>0.02</v>
      </c>
      <c r="C11" s="83" t="s">
        <v>11</v>
      </c>
      <c r="D11" s="83" t="s">
        <v>11</v>
      </c>
      <c r="E11" s="14">
        <f>SUMIF(Insumos!$A$1178:$A$1324,A11,Insumos!$D$1178:$D$1324)</f>
        <v>10.9</v>
      </c>
      <c r="F11" s="81">
        <f t="shared" si="0"/>
        <v>0.218</v>
      </c>
      <c r="I11" s="27"/>
    </row>
    <row r="12" spans="1:9" ht="15.75" customHeight="1">
      <c r="A12" s="85" t="s">
        <v>31</v>
      </c>
      <c r="B12" s="84">
        <v>0.2</v>
      </c>
      <c r="C12" s="83" t="s">
        <v>11</v>
      </c>
      <c r="D12" s="83" t="s">
        <v>11</v>
      </c>
      <c r="E12" s="14">
        <f>SUMIF(Insumos!$A$1178:$A$1324,A12,Insumos!$D$1178:$D$1324)</f>
        <v>2.39</v>
      </c>
      <c r="F12" s="81">
        <f t="shared" si="0"/>
        <v>0.47800000000000004</v>
      </c>
      <c r="I12" s="27"/>
    </row>
    <row r="13" spans="1:9" ht="15.75" customHeight="1">
      <c r="A13" s="85" t="s">
        <v>23</v>
      </c>
      <c r="B13" s="84">
        <v>0.08</v>
      </c>
      <c r="C13" s="83" t="s">
        <v>12</v>
      </c>
      <c r="D13" s="83" t="s">
        <v>12</v>
      </c>
      <c r="E13" s="14">
        <f>SUMIF(Insumos!$A$1178:$A$1324,A13,Insumos!$D$1178:$D$1324)</f>
        <v>35.979999999999997</v>
      </c>
      <c r="F13" s="81">
        <f t="shared" si="0"/>
        <v>2.8783999999999996</v>
      </c>
      <c r="I13" s="27"/>
    </row>
    <row r="14" spans="1:9" ht="15.75" customHeight="1">
      <c r="A14" s="85" t="s">
        <v>61</v>
      </c>
      <c r="B14" s="84">
        <v>0.1</v>
      </c>
      <c r="C14" s="83" t="s">
        <v>12</v>
      </c>
      <c r="D14" s="83" t="s">
        <v>12</v>
      </c>
      <c r="E14" s="14">
        <f>SUMIF(Insumos!$A$1178:$A$1324,A14,Insumos!$D$1178:$D$1324)</f>
        <v>25.1</v>
      </c>
      <c r="F14" s="81">
        <f t="shared" ref="F14" si="1">E14*B14</f>
        <v>2.5100000000000002</v>
      </c>
      <c r="I14" s="27"/>
    </row>
    <row r="15" spans="1:9" ht="15.75" customHeight="1">
      <c r="A15" s="85" t="s">
        <v>29</v>
      </c>
      <c r="B15" s="84">
        <v>0.1</v>
      </c>
      <c r="C15" s="83" t="s">
        <v>11</v>
      </c>
      <c r="D15" s="83" t="s">
        <v>11</v>
      </c>
      <c r="E15" s="14">
        <f>SUMIF(Insumos!$A$1178:$A$1324,A15,Insumos!$D$1178:$D$1324)</f>
        <v>6.19</v>
      </c>
      <c r="F15" s="81">
        <f t="shared" si="0"/>
        <v>0.61900000000000011</v>
      </c>
      <c r="I15" s="27"/>
    </row>
    <row r="16" spans="1:9" ht="16" thickBot="1">
      <c r="A16" s="159"/>
      <c r="B16" s="159"/>
      <c r="C16" s="159"/>
      <c r="D16" s="160"/>
      <c r="E16" s="80" t="s">
        <v>15</v>
      </c>
      <c r="F16" s="79">
        <f>SUM(F5:F15)</f>
        <v>31.393580000000004</v>
      </c>
      <c r="I16" s="27"/>
    </row>
    <row r="17" spans="1:9" ht="16" thickBot="1">
      <c r="A17" s="149" t="s">
        <v>16</v>
      </c>
      <c r="B17" s="150"/>
      <c r="C17" s="150"/>
      <c r="D17" s="150"/>
      <c r="E17" s="150"/>
      <c r="F17" s="151"/>
      <c r="I17" s="27"/>
    </row>
    <row r="18" spans="1:9" ht="15">
      <c r="A18" s="27" t="s">
        <v>190</v>
      </c>
      <c r="B18" s="114"/>
      <c r="C18" s="114"/>
      <c r="D18" s="114"/>
      <c r="E18" s="114"/>
      <c r="F18" s="113"/>
    </row>
    <row r="19" spans="1:9" ht="15">
      <c r="A19" s="27" t="s">
        <v>189</v>
      </c>
      <c r="B19" s="112"/>
      <c r="C19" s="112"/>
      <c r="D19" s="112"/>
      <c r="E19" s="112"/>
      <c r="F19" s="111"/>
    </row>
    <row r="20" spans="1:9" ht="15">
      <c r="A20" s="27" t="s">
        <v>188</v>
      </c>
      <c r="B20" s="112"/>
      <c r="C20" s="112"/>
      <c r="D20" s="112"/>
      <c r="E20" s="112"/>
      <c r="F20" s="111"/>
    </row>
    <row r="21" spans="1:9" ht="15">
      <c r="A21" s="27" t="s">
        <v>187</v>
      </c>
      <c r="B21" s="112"/>
      <c r="C21" s="112"/>
      <c r="D21" s="112"/>
      <c r="E21" s="112"/>
      <c r="F21" s="111"/>
    </row>
    <row r="22" spans="1:9" ht="15">
      <c r="A22" s="27" t="s">
        <v>186</v>
      </c>
      <c r="B22" s="112"/>
      <c r="C22" s="112"/>
      <c r="D22" s="112"/>
      <c r="E22" s="112"/>
      <c r="F22" s="111"/>
    </row>
    <row r="23" spans="1:9" ht="15">
      <c r="A23" s="27" t="s">
        <v>185</v>
      </c>
      <c r="B23" s="112"/>
      <c r="C23" s="112"/>
      <c r="D23" s="112"/>
      <c r="E23" s="112"/>
      <c r="F23" s="111"/>
    </row>
    <row r="24" spans="1:9" ht="15">
      <c r="A24" s="27" t="s">
        <v>184</v>
      </c>
      <c r="B24" s="112"/>
      <c r="C24" s="112"/>
      <c r="D24" s="112"/>
      <c r="E24" s="112"/>
      <c r="F24" s="111"/>
    </row>
    <row r="25" spans="1:9" ht="15">
      <c r="A25" s="27" t="s">
        <v>513</v>
      </c>
      <c r="B25" s="112"/>
      <c r="C25" s="112"/>
      <c r="D25" s="112"/>
      <c r="E25" s="112"/>
      <c r="F25" s="111"/>
    </row>
    <row r="26" spans="1:9" ht="15">
      <c r="A26" s="27" t="s">
        <v>183</v>
      </c>
      <c r="B26" s="112"/>
      <c r="C26" s="112"/>
      <c r="D26" s="112"/>
      <c r="E26" s="112"/>
      <c r="F26" s="111"/>
    </row>
    <row r="27" spans="1:9" ht="15">
      <c r="A27" s="27" t="s">
        <v>182</v>
      </c>
      <c r="B27" s="78"/>
      <c r="C27" s="78"/>
      <c r="D27" s="78"/>
      <c r="E27" s="78"/>
      <c r="F27" s="78"/>
    </row>
    <row r="28" spans="1:9" ht="15">
      <c r="A28" s="27" t="s">
        <v>181</v>
      </c>
    </row>
    <row r="29" spans="1:9" ht="15">
      <c r="A29" s="27" t="s">
        <v>180</v>
      </c>
    </row>
    <row r="30" spans="1:9" ht="15">
      <c r="A30" s="27" t="s">
        <v>179</v>
      </c>
    </row>
    <row r="31" spans="1:9" ht="15">
      <c r="A31" s="27" t="s">
        <v>178</v>
      </c>
    </row>
    <row r="32" spans="1:9" ht="15">
      <c r="A32" s="27" t="s">
        <v>177</v>
      </c>
    </row>
  </sheetData>
  <mergeCells count="6">
    <mergeCell ref="A17:F17"/>
    <mergeCell ref="B1:E1"/>
    <mergeCell ref="F1:F3"/>
    <mergeCell ref="C2:E2"/>
    <mergeCell ref="C3:D3"/>
    <mergeCell ref="A16:D16"/>
  </mergeCells>
  <dataValidations count="1">
    <dataValidation type="list" allowBlank="1" showInputMessage="1" showErrorMessage="1" sqref="C5:D15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59999389629810485"/>
  </sheetPr>
  <dimension ref="A1:H24"/>
  <sheetViews>
    <sheetView workbookViewId="0">
      <selection activeCell="A16" sqref="A16:F17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288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1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F14</f>
        <v>15.985019999999999</v>
      </c>
      <c r="C3" s="157" t="s">
        <v>4</v>
      </c>
      <c r="D3" s="158"/>
      <c r="E3" s="96">
        <f>(B3/B2)+15%</f>
        <v>16.135019999999997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>
      <c r="A5" s="90" t="s">
        <v>40</v>
      </c>
      <c r="B5" s="89">
        <v>0.4</v>
      </c>
      <c r="C5" s="88" t="s">
        <v>11</v>
      </c>
      <c r="D5" s="88" t="s">
        <v>11</v>
      </c>
      <c r="E5" s="14">
        <f>SUMIF(Insumos!$A$1178:$A$1324,A5,Insumos!$D$1178:$D$1324)</f>
        <v>12.99</v>
      </c>
      <c r="F5" s="81">
        <f t="shared" ref="F5:F12" si="0">E5*B5</f>
        <v>5.1960000000000006</v>
      </c>
      <c r="H5" s="77" t="s">
        <v>7</v>
      </c>
    </row>
    <row r="6" spans="1:8" ht="15.75" customHeight="1">
      <c r="A6" s="86" t="s">
        <v>287</v>
      </c>
      <c r="B6" s="84">
        <v>2</v>
      </c>
      <c r="C6" s="83" t="s">
        <v>7</v>
      </c>
      <c r="D6" s="83" t="s">
        <v>7</v>
      </c>
      <c r="E6" s="14">
        <f>SUMIF(Insumos!$A$1178:$A$1324,A6,Insumos!$D$1178:$D$1324)</f>
        <v>0.76995000000000002</v>
      </c>
      <c r="F6" s="81">
        <f t="shared" si="0"/>
        <v>1.5399</v>
      </c>
      <c r="H6" s="77" t="s">
        <v>11</v>
      </c>
    </row>
    <row r="7" spans="1:8" ht="15.75" customHeight="1">
      <c r="A7" s="85" t="s">
        <v>19</v>
      </c>
      <c r="B7" s="84">
        <v>2</v>
      </c>
      <c r="C7" s="102" t="s">
        <v>7</v>
      </c>
      <c r="D7" s="102" t="s">
        <v>7</v>
      </c>
      <c r="E7" s="14">
        <f>SUMIF(Insumos!$A$1178:$A$1324,A7,Insumos!$D$1178:$D$1324)</f>
        <v>0.57471000000000005</v>
      </c>
      <c r="F7" s="81">
        <f t="shared" si="0"/>
        <v>1.1494200000000001</v>
      </c>
      <c r="H7" s="77" t="s">
        <v>12</v>
      </c>
    </row>
    <row r="8" spans="1:8" ht="15.75" customHeight="1">
      <c r="A8" s="85" t="s">
        <v>293</v>
      </c>
      <c r="B8" s="84">
        <v>0.2</v>
      </c>
      <c r="C8" s="102" t="s">
        <v>11</v>
      </c>
      <c r="D8" s="102" t="s">
        <v>11</v>
      </c>
      <c r="E8" s="14">
        <f>SUMIF(Insumos!$A$1178:$A$1324,A8,Insumos!$D$1178:$D$1324)</f>
        <v>15</v>
      </c>
      <c r="F8" s="81">
        <f t="shared" si="0"/>
        <v>3</v>
      </c>
      <c r="H8" s="77" t="s">
        <v>14</v>
      </c>
    </row>
    <row r="9" spans="1:8" ht="15.75" customHeight="1">
      <c r="A9" s="85" t="s">
        <v>101</v>
      </c>
      <c r="B9" s="84">
        <v>0.04</v>
      </c>
      <c r="C9" s="102" t="s">
        <v>11</v>
      </c>
      <c r="D9" s="102" t="s">
        <v>11</v>
      </c>
      <c r="E9" s="14">
        <f>SUMIF(Insumos!$A$1178:$A$1324,A9,Insumos!$D$1178:$D$1324)</f>
        <v>33.950000000000003</v>
      </c>
      <c r="F9" s="81">
        <f t="shared" si="0"/>
        <v>1.3580000000000001</v>
      </c>
    </row>
    <row r="10" spans="1:8" ht="15.75" customHeight="1">
      <c r="A10" s="85" t="s">
        <v>90</v>
      </c>
      <c r="B10" s="84">
        <v>0.05</v>
      </c>
      <c r="C10" s="102" t="s">
        <v>11</v>
      </c>
      <c r="D10" s="102" t="s">
        <v>11</v>
      </c>
      <c r="E10" s="14">
        <f>SUMIF(Insumos!$A$1178:$A$1324,A10,Insumos!$D$1178:$D$1324)</f>
        <v>2</v>
      </c>
      <c r="F10" s="81">
        <f t="shared" si="0"/>
        <v>0.1</v>
      </c>
    </row>
    <row r="11" spans="1:8" ht="15.75" customHeight="1">
      <c r="A11" s="85" t="s">
        <v>13</v>
      </c>
      <c r="B11" s="84">
        <v>0.02</v>
      </c>
      <c r="C11" s="102" t="s">
        <v>11</v>
      </c>
      <c r="D11" s="102" t="s">
        <v>11</v>
      </c>
      <c r="E11" s="14">
        <f>SUMIF(Insumos!$A$1178:$A$1324,A11,Insumos!$D$1178:$D$1324)</f>
        <v>3.25</v>
      </c>
      <c r="F11" s="81">
        <f t="shared" si="0"/>
        <v>6.5000000000000002E-2</v>
      </c>
    </row>
    <row r="12" spans="1:8" ht="15.75" customHeight="1">
      <c r="A12" s="85" t="s">
        <v>34</v>
      </c>
      <c r="B12" s="84">
        <v>0.01</v>
      </c>
      <c r="C12" s="102" t="s">
        <v>11</v>
      </c>
      <c r="D12" s="102" t="s">
        <v>11</v>
      </c>
      <c r="E12" s="14">
        <f>SUMIF(Insumos!$A$1178:$A$1324,A12,Insumos!$D$1178:$D$1324)</f>
        <v>213.75</v>
      </c>
      <c r="F12" s="81">
        <f t="shared" si="0"/>
        <v>2.1375000000000002</v>
      </c>
    </row>
    <row r="13" spans="1:8" ht="15.75" customHeight="1" thickBot="1">
      <c r="A13" s="108" t="s">
        <v>23</v>
      </c>
      <c r="B13" s="103">
        <v>0.04</v>
      </c>
      <c r="C13" s="107" t="s">
        <v>12</v>
      </c>
      <c r="D13" s="107" t="s">
        <v>12</v>
      </c>
      <c r="E13" s="14">
        <f>SUMIF(Insumos!$A$1178:$A$1324,A13,Insumos!$D$1178:$D$1324)</f>
        <v>35.979999999999997</v>
      </c>
      <c r="F13" s="81">
        <f t="shared" ref="F13" si="1">E13*B13</f>
        <v>1.4391999999999998</v>
      </c>
    </row>
    <row r="14" spans="1:8" ht="16" thickBot="1">
      <c r="A14" s="159"/>
      <c r="B14" s="159"/>
      <c r="C14" s="159"/>
      <c r="D14" s="160"/>
      <c r="E14" s="80" t="s">
        <v>15</v>
      </c>
      <c r="F14" s="79">
        <f>SUM(F5:F13)</f>
        <v>15.985019999999999</v>
      </c>
    </row>
    <row r="15" spans="1:8" ht="16" thickBot="1">
      <c r="A15" s="149" t="s">
        <v>16</v>
      </c>
      <c r="B15" s="150"/>
      <c r="C15" s="150"/>
      <c r="D15" s="150"/>
      <c r="E15" s="150"/>
      <c r="F15" s="151"/>
    </row>
    <row r="16" spans="1:8" ht="15">
      <c r="A16" s="165" t="s">
        <v>514</v>
      </c>
      <c r="B16" s="165"/>
      <c r="C16" s="165"/>
      <c r="D16" s="165"/>
      <c r="E16" s="165"/>
      <c r="F16" s="165"/>
    </row>
    <row r="17" spans="1:6" ht="15.75" customHeight="1">
      <c r="A17" s="162" t="s">
        <v>515</v>
      </c>
      <c r="B17" s="163"/>
      <c r="C17" s="163"/>
      <c r="D17" s="163"/>
      <c r="E17" s="163"/>
      <c r="F17" s="164"/>
    </row>
    <row r="18" spans="1:6" ht="15.75" customHeight="1">
      <c r="A18" s="162" t="s">
        <v>516</v>
      </c>
      <c r="B18" s="163"/>
      <c r="C18" s="163"/>
      <c r="D18" s="163"/>
      <c r="E18" s="163"/>
      <c r="F18" s="164"/>
    </row>
    <row r="19" spans="1:6" ht="15">
      <c r="A19" s="162" t="s">
        <v>517</v>
      </c>
      <c r="B19" s="163"/>
      <c r="C19" s="163"/>
      <c r="D19" s="163"/>
      <c r="E19" s="163"/>
      <c r="F19" s="164"/>
    </row>
    <row r="20" spans="1:6" ht="15">
      <c r="A20" s="162" t="s">
        <v>518</v>
      </c>
      <c r="B20" s="163"/>
      <c r="C20" s="163"/>
      <c r="D20" s="163"/>
      <c r="E20" s="163"/>
      <c r="F20" s="164"/>
    </row>
    <row r="21" spans="1:6" ht="15">
      <c r="A21" s="161"/>
      <c r="B21" s="161"/>
      <c r="C21" s="161"/>
      <c r="D21" s="161"/>
      <c r="E21" s="161"/>
      <c r="F21" s="161"/>
    </row>
    <row r="22" spans="1:6" ht="15">
      <c r="A22" s="161"/>
      <c r="B22" s="161"/>
      <c r="C22" s="161"/>
      <c r="D22" s="161"/>
      <c r="E22" s="161"/>
      <c r="F22" s="161"/>
    </row>
    <row r="23" spans="1:6" ht="15">
      <c r="A23" s="161"/>
      <c r="B23" s="161"/>
      <c r="C23" s="161"/>
      <c r="D23" s="161"/>
      <c r="E23" s="161"/>
      <c r="F23" s="161"/>
    </row>
    <row r="24" spans="1:6">
      <c r="A24" s="78"/>
      <c r="B24" s="78"/>
      <c r="C24" s="78"/>
      <c r="D24" s="78"/>
      <c r="E24" s="78"/>
      <c r="F24" s="78"/>
    </row>
  </sheetData>
  <mergeCells count="14">
    <mergeCell ref="A15:F15"/>
    <mergeCell ref="B1:E1"/>
    <mergeCell ref="F1:F3"/>
    <mergeCell ref="C2:E2"/>
    <mergeCell ref="C3:D3"/>
    <mergeCell ref="A14:D14"/>
    <mergeCell ref="A22:F22"/>
    <mergeCell ref="A23:F23"/>
    <mergeCell ref="A16:F16"/>
    <mergeCell ref="A17:F17"/>
    <mergeCell ref="A18:F18"/>
    <mergeCell ref="A19:F19"/>
    <mergeCell ref="A20:F20"/>
    <mergeCell ref="A21:F21"/>
  </mergeCells>
  <dataValidations count="1">
    <dataValidation type="list" allowBlank="1" showInputMessage="1" showErrorMessage="1" sqref="C5:D13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59999389629810485"/>
  </sheetPr>
  <dimension ref="A1:H41"/>
  <sheetViews>
    <sheetView workbookViewId="0">
      <selection activeCell="A24" sqref="A24:F24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284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1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F18</f>
        <v>12.121343194444444</v>
      </c>
      <c r="C3" s="157" t="s">
        <v>4</v>
      </c>
      <c r="D3" s="158"/>
      <c r="E3" s="96">
        <f>(B3/B2)+15%</f>
        <v>12.271343194444444</v>
      </c>
      <c r="F3" s="155"/>
    </row>
    <row r="4" spans="1:8" ht="15.75" customHeight="1" thickBot="1">
      <c r="A4" s="106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 thickBot="1">
      <c r="A5" s="104" t="s">
        <v>40</v>
      </c>
      <c r="B5" s="89">
        <v>0.2</v>
      </c>
      <c r="C5" s="88" t="s">
        <v>11</v>
      </c>
      <c r="D5" s="88" t="s">
        <v>11</v>
      </c>
      <c r="E5" s="14">
        <f>SUMIF(Insumos!$A$1178:$A$1324,A5,Insumos!$D$1178:$D$1324)</f>
        <v>12.99</v>
      </c>
      <c r="F5" s="87">
        <f t="shared" ref="F5:F14" si="0">E5*B5</f>
        <v>2.5980000000000003</v>
      </c>
      <c r="H5" s="77" t="s">
        <v>7</v>
      </c>
    </row>
    <row r="6" spans="1:8" ht="15.75" customHeight="1" thickBot="1">
      <c r="A6" s="104" t="s">
        <v>19</v>
      </c>
      <c r="B6" s="84">
        <v>1</v>
      </c>
      <c r="C6" s="88" t="s">
        <v>7</v>
      </c>
      <c r="D6" s="88" t="s">
        <v>7</v>
      </c>
      <c r="E6" s="14">
        <f>SUMIF(Insumos!$A$1178:$A$1324,A6,Insumos!$D$1178:$D$1324)</f>
        <v>0.57471000000000005</v>
      </c>
      <c r="F6" s="81">
        <f t="shared" si="0"/>
        <v>0.57471000000000005</v>
      </c>
      <c r="H6" s="77" t="s">
        <v>11</v>
      </c>
    </row>
    <row r="7" spans="1:8" ht="15.75" customHeight="1" thickBot="1">
      <c r="A7" s="104" t="s">
        <v>76</v>
      </c>
      <c r="B7" s="84">
        <v>1</v>
      </c>
      <c r="C7" s="88" t="s">
        <v>7</v>
      </c>
      <c r="D7" s="88" t="s">
        <v>7</v>
      </c>
      <c r="E7" s="14">
        <f>SUMIF(Insumos!$A$1178:$A$1324,A7,Insumos!$D$1178:$D$1324)</f>
        <v>2.6784331944444446</v>
      </c>
      <c r="F7" s="81">
        <f t="shared" si="0"/>
        <v>2.6784331944444446</v>
      </c>
      <c r="H7" s="77" t="s">
        <v>12</v>
      </c>
    </row>
    <row r="8" spans="1:8" ht="15.75" customHeight="1" thickBot="1">
      <c r="A8" s="104" t="s">
        <v>295</v>
      </c>
      <c r="B8" s="84">
        <v>1</v>
      </c>
      <c r="C8" s="88" t="s">
        <v>7</v>
      </c>
      <c r="D8" s="88" t="s">
        <v>7</v>
      </c>
      <c r="E8" s="14">
        <f>SUMIF(Insumos!$A$1178:$A$1324,A8,Insumos!$D$1178:$D$1324)</f>
        <v>0.95650000000000002</v>
      </c>
      <c r="F8" s="81">
        <f t="shared" si="0"/>
        <v>0.95650000000000002</v>
      </c>
      <c r="H8" s="77" t="s">
        <v>14</v>
      </c>
    </row>
    <row r="9" spans="1:8" ht="15.75" customHeight="1" thickBot="1">
      <c r="A9" s="104" t="s">
        <v>294</v>
      </c>
      <c r="B9" s="84">
        <v>0.1</v>
      </c>
      <c r="C9" s="88" t="s">
        <v>11</v>
      </c>
      <c r="D9" s="88" t="s">
        <v>11</v>
      </c>
      <c r="E9" s="14">
        <f>SUMIF(Insumos!$A$1178:$A$1324,A9,Insumos!$D$1178:$D$1324)</f>
        <v>17.2</v>
      </c>
      <c r="F9" s="81">
        <f t="shared" si="0"/>
        <v>1.72</v>
      </c>
    </row>
    <row r="10" spans="1:8" ht="15.75" customHeight="1" thickBot="1">
      <c r="A10" s="104" t="s">
        <v>17</v>
      </c>
      <c r="B10" s="105">
        <v>0.04</v>
      </c>
      <c r="C10" s="88" t="s">
        <v>11</v>
      </c>
      <c r="D10" s="88" t="s">
        <v>11</v>
      </c>
      <c r="E10" s="14">
        <f>SUMIF(Insumos!$A$1178:$A$1324,A10,Insumos!$D$1178:$D$1324)</f>
        <v>2.76</v>
      </c>
      <c r="F10" s="81">
        <f t="shared" si="0"/>
        <v>0.1104</v>
      </c>
    </row>
    <row r="11" spans="1:8" ht="15.75" customHeight="1" thickBot="1">
      <c r="A11" s="104" t="s">
        <v>36</v>
      </c>
      <c r="B11" s="110">
        <v>0.04</v>
      </c>
      <c r="C11" s="88" t="s">
        <v>11</v>
      </c>
      <c r="D11" s="88" t="s">
        <v>11</v>
      </c>
      <c r="E11" s="14">
        <f>SUMIF(Insumos!$A$1178:$A$1324,A11,Insumos!$D$1178:$D$1324)</f>
        <v>11.02</v>
      </c>
      <c r="F11" s="109">
        <f t="shared" si="0"/>
        <v>0.44079999999999997</v>
      </c>
    </row>
    <row r="12" spans="1:8" ht="15.75" customHeight="1" thickBot="1">
      <c r="A12" s="104" t="s">
        <v>18</v>
      </c>
      <c r="B12" s="110">
        <v>1</v>
      </c>
      <c r="C12" s="88" t="s">
        <v>7</v>
      </c>
      <c r="D12" s="88" t="s">
        <v>7</v>
      </c>
      <c r="E12" s="14">
        <f>SUMIF(Insumos!$A$1178:$A$1324,A12,Insumos!$D$1178:$D$1324)</f>
        <v>0.44</v>
      </c>
      <c r="F12" s="109">
        <f t="shared" si="0"/>
        <v>0.44</v>
      </c>
    </row>
    <row r="13" spans="1:8" ht="15.75" customHeight="1" thickBot="1">
      <c r="A13" s="104" t="s">
        <v>13</v>
      </c>
      <c r="B13" s="110">
        <v>0.02</v>
      </c>
      <c r="C13" s="88" t="s">
        <v>11</v>
      </c>
      <c r="D13" s="88" t="s">
        <v>11</v>
      </c>
      <c r="E13" s="14">
        <f>SUMIF(Insumos!$A$1178:$A$1324,A13,Insumos!$D$1178:$D$1324)</f>
        <v>3.25</v>
      </c>
      <c r="F13" s="109">
        <f t="shared" si="0"/>
        <v>6.5000000000000002E-2</v>
      </c>
    </row>
    <row r="14" spans="1:8" ht="15.75" customHeight="1">
      <c r="A14" s="104" t="s">
        <v>34</v>
      </c>
      <c r="B14" s="110">
        <v>0.01</v>
      </c>
      <c r="C14" s="88" t="s">
        <v>11</v>
      </c>
      <c r="D14" s="88" t="s">
        <v>11</v>
      </c>
      <c r="E14" s="14">
        <f>SUMIF(Insumos!$A$1178:$A$1324,A14,Insumos!$D$1178:$D$1324)</f>
        <v>213.75</v>
      </c>
      <c r="F14" s="109">
        <f t="shared" si="0"/>
        <v>2.1375000000000002</v>
      </c>
    </row>
    <row r="15" spans="1:8" ht="15.75" customHeight="1">
      <c r="A15" s="104" t="s">
        <v>37</v>
      </c>
      <c r="B15" s="110">
        <v>0.02</v>
      </c>
      <c r="C15" s="102" t="s">
        <v>11</v>
      </c>
      <c r="D15" s="102" t="s">
        <v>11</v>
      </c>
      <c r="E15" s="14">
        <f>SUMIF(Insumos!$A$1178:$A$1324,A15,Insumos!$D$1178:$D$1324)</f>
        <v>20</v>
      </c>
      <c r="F15" s="109">
        <f t="shared" ref="F15" si="1">E15*B15</f>
        <v>0.4</v>
      </c>
    </row>
    <row r="16" spans="1:8" ht="15.75" customHeight="1">
      <c r="A16" s="104"/>
      <c r="B16" s="110"/>
      <c r="C16" s="102"/>
      <c r="D16" s="102"/>
      <c r="E16" s="82"/>
      <c r="F16" s="109"/>
    </row>
    <row r="17" spans="1:6" ht="15.75" customHeight="1" thickBot="1">
      <c r="A17" s="104"/>
      <c r="B17" s="103"/>
      <c r="C17" s="102"/>
      <c r="D17" s="102"/>
      <c r="E17" s="82"/>
      <c r="F17" s="101">
        <f>E17*B17</f>
        <v>0</v>
      </c>
    </row>
    <row r="18" spans="1:6" ht="16" thickBot="1">
      <c r="A18" s="159"/>
      <c r="B18" s="159"/>
      <c r="C18" s="159"/>
      <c r="D18" s="160"/>
      <c r="E18" s="80" t="s">
        <v>15</v>
      </c>
      <c r="F18" s="79">
        <f>SUM(F5:F17)</f>
        <v>12.121343194444444</v>
      </c>
    </row>
    <row r="19" spans="1:6" ht="16" thickBot="1">
      <c r="A19" s="149" t="s">
        <v>16</v>
      </c>
      <c r="B19" s="150"/>
      <c r="C19" s="150"/>
      <c r="D19" s="150"/>
      <c r="E19" s="150"/>
      <c r="F19" s="151"/>
    </row>
    <row r="20" spans="1:6" ht="15">
      <c r="A20" s="165" t="s">
        <v>519</v>
      </c>
      <c r="B20" s="165"/>
      <c r="C20" s="165"/>
      <c r="D20" s="165"/>
      <c r="E20" s="165"/>
      <c r="F20" s="165"/>
    </row>
    <row r="21" spans="1:6" ht="15">
      <c r="A21" s="161" t="s">
        <v>520</v>
      </c>
      <c r="B21" s="161"/>
      <c r="C21" s="161"/>
      <c r="D21" s="161"/>
      <c r="E21" s="161"/>
      <c r="F21" s="161"/>
    </row>
    <row r="22" spans="1:6" ht="15">
      <c r="A22" s="161" t="s">
        <v>521</v>
      </c>
      <c r="B22" s="161"/>
      <c r="C22" s="161"/>
      <c r="D22" s="161"/>
      <c r="E22" s="161"/>
      <c r="F22" s="161"/>
    </row>
    <row r="23" spans="1:6" ht="15">
      <c r="A23" s="162" t="s">
        <v>522</v>
      </c>
      <c r="B23" s="163"/>
      <c r="C23" s="163"/>
      <c r="D23" s="163"/>
      <c r="E23" s="163"/>
      <c r="F23" s="164"/>
    </row>
    <row r="24" spans="1:6" ht="15">
      <c r="A24" s="162"/>
      <c r="B24" s="163"/>
      <c r="C24" s="163"/>
      <c r="D24" s="163"/>
      <c r="E24" s="163"/>
      <c r="F24" s="164"/>
    </row>
    <row r="25" spans="1:6" ht="15">
      <c r="A25" s="162"/>
      <c r="B25" s="163"/>
      <c r="C25" s="163"/>
      <c r="D25" s="163"/>
      <c r="E25" s="163"/>
      <c r="F25" s="164"/>
    </row>
    <row r="26" spans="1:6" ht="15">
      <c r="A26" s="162"/>
      <c r="B26" s="163"/>
      <c r="C26" s="163"/>
      <c r="D26" s="163"/>
      <c r="E26" s="163"/>
      <c r="F26" s="164"/>
    </row>
    <row r="27" spans="1:6" ht="15">
      <c r="A27" s="162"/>
      <c r="B27" s="163"/>
      <c r="C27" s="163"/>
      <c r="D27" s="163"/>
      <c r="E27" s="163"/>
      <c r="F27" s="164"/>
    </row>
    <row r="28" spans="1:6" ht="15">
      <c r="A28" s="162"/>
      <c r="B28" s="163"/>
      <c r="C28" s="163"/>
      <c r="D28" s="163"/>
      <c r="E28" s="163"/>
      <c r="F28" s="164"/>
    </row>
    <row r="29" spans="1:6" ht="15">
      <c r="A29" s="162"/>
      <c r="B29" s="163"/>
      <c r="C29" s="163"/>
      <c r="D29" s="163"/>
      <c r="E29" s="163"/>
      <c r="F29" s="164"/>
    </row>
    <row r="30" spans="1:6" ht="15">
      <c r="A30" s="162"/>
      <c r="B30" s="163"/>
      <c r="C30" s="163"/>
      <c r="D30" s="163"/>
      <c r="E30" s="163"/>
      <c r="F30" s="164"/>
    </row>
    <row r="31" spans="1:6" ht="15">
      <c r="A31" s="162"/>
      <c r="B31" s="163"/>
      <c r="C31" s="163"/>
      <c r="D31" s="163"/>
      <c r="E31" s="163"/>
      <c r="F31" s="164"/>
    </row>
    <row r="32" spans="1:6" ht="15">
      <c r="A32" s="162"/>
      <c r="B32" s="163"/>
      <c r="C32" s="163"/>
      <c r="D32" s="163"/>
      <c r="E32" s="163"/>
      <c r="F32" s="164"/>
    </row>
    <row r="33" spans="1:6" ht="15">
      <c r="A33" s="162"/>
      <c r="B33" s="163"/>
      <c r="C33" s="163"/>
      <c r="D33" s="163"/>
      <c r="E33" s="163"/>
      <c r="F33" s="164"/>
    </row>
    <row r="34" spans="1:6" ht="15">
      <c r="A34" s="162"/>
      <c r="B34" s="163"/>
      <c r="C34" s="163"/>
      <c r="D34" s="163"/>
      <c r="E34" s="163"/>
      <c r="F34" s="164"/>
    </row>
    <row r="35" spans="1:6" ht="15">
      <c r="A35" s="162"/>
      <c r="B35" s="163"/>
      <c r="C35" s="163"/>
      <c r="D35" s="163"/>
      <c r="E35" s="163"/>
      <c r="F35" s="164"/>
    </row>
    <row r="36" spans="1:6" ht="15">
      <c r="A36" s="162"/>
      <c r="B36" s="163"/>
      <c r="C36" s="163"/>
      <c r="D36" s="163"/>
      <c r="E36" s="163"/>
      <c r="F36" s="164"/>
    </row>
    <row r="37" spans="1:6" ht="15">
      <c r="A37" s="162"/>
      <c r="B37" s="163"/>
      <c r="C37" s="163"/>
      <c r="D37" s="163"/>
      <c r="E37" s="163"/>
      <c r="F37" s="164"/>
    </row>
    <row r="38" spans="1:6" ht="15">
      <c r="A38" s="162"/>
      <c r="B38" s="163"/>
      <c r="C38" s="163"/>
      <c r="D38" s="163"/>
      <c r="E38" s="163"/>
      <c r="F38" s="164"/>
    </row>
    <row r="39" spans="1:6" ht="15">
      <c r="A39" s="162"/>
      <c r="B39" s="163"/>
      <c r="C39" s="163"/>
      <c r="D39" s="163"/>
      <c r="E39" s="163"/>
      <c r="F39" s="164"/>
    </row>
    <row r="40" spans="1:6" ht="15">
      <c r="A40" s="161"/>
      <c r="B40" s="161"/>
      <c r="C40" s="161"/>
      <c r="D40" s="161"/>
      <c r="E40" s="161"/>
      <c r="F40" s="161"/>
    </row>
    <row r="41" spans="1:6">
      <c r="A41" s="78"/>
      <c r="B41" s="78"/>
      <c r="C41" s="78"/>
      <c r="D41" s="78"/>
      <c r="E41" s="78"/>
      <c r="F41" s="78"/>
    </row>
  </sheetData>
  <mergeCells count="27">
    <mergeCell ref="B1:E1"/>
    <mergeCell ref="F1:F3"/>
    <mergeCell ref="C2:E2"/>
    <mergeCell ref="C3:D3"/>
    <mergeCell ref="A18:D18"/>
    <mergeCell ref="A19:F19"/>
    <mergeCell ref="A27:F27"/>
    <mergeCell ref="A33:F33"/>
    <mergeCell ref="A34:F34"/>
    <mergeCell ref="A30:F30"/>
    <mergeCell ref="A31:F31"/>
    <mergeCell ref="A32:F32"/>
    <mergeCell ref="A20:F20"/>
    <mergeCell ref="A21:F21"/>
    <mergeCell ref="A22:F22"/>
    <mergeCell ref="A28:F28"/>
    <mergeCell ref="A29:F29"/>
    <mergeCell ref="A40:F40"/>
    <mergeCell ref="A23:F23"/>
    <mergeCell ref="A24:F24"/>
    <mergeCell ref="A25:F25"/>
    <mergeCell ref="A26:F26"/>
    <mergeCell ref="A35:F35"/>
    <mergeCell ref="A36:F36"/>
    <mergeCell ref="A37:F37"/>
    <mergeCell ref="A38:F38"/>
    <mergeCell ref="A39:F39"/>
  </mergeCells>
  <dataValidations count="1">
    <dataValidation type="list" allowBlank="1" showInputMessage="1" showErrorMessage="1" sqref="C5:D17">
      <formula1>$H$5:$H$8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59999389629810485"/>
  </sheetPr>
  <dimension ref="A1:H22"/>
  <sheetViews>
    <sheetView workbookViewId="0">
      <selection activeCell="A13" sqref="A13:F16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285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1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F11</f>
        <v>13.627647500000002</v>
      </c>
      <c r="C3" s="157" t="s">
        <v>4</v>
      </c>
      <c r="D3" s="158"/>
      <c r="E3" s="96">
        <f>(B3/B2)+15%</f>
        <v>13.777647500000002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>
      <c r="A5" s="90" t="s">
        <v>40</v>
      </c>
      <c r="B5" s="89">
        <v>0.4</v>
      </c>
      <c r="C5" s="88" t="s">
        <v>11</v>
      </c>
      <c r="D5" s="88" t="s">
        <v>11</v>
      </c>
      <c r="E5" s="14">
        <f>SUMIF(Insumos!$A$1178:$A$1324,A5,Insumos!$D$1178:$D$1324)</f>
        <v>12.99</v>
      </c>
      <c r="F5" s="87">
        <f t="shared" ref="F5:F10" si="0">E5*B5</f>
        <v>5.1960000000000006</v>
      </c>
      <c r="H5" s="77" t="s">
        <v>7</v>
      </c>
    </row>
    <row r="6" spans="1:8" ht="15.75" customHeight="1">
      <c r="A6" s="86" t="s">
        <v>242</v>
      </c>
      <c r="B6" s="84">
        <v>1</v>
      </c>
      <c r="C6" s="83" t="s">
        <v>7</v>
      </c>
      <c r="D6" s="83" t="s">
        <v>7</v>
      </c>
      <c r="E6" s="14">
        <f>SUMIF(Insumos!$A$1178:$A$1324,A6,Insumos!$D$1178:$D$1324)</f>
        <v>7.5379375000000008</v>
      </c>
      <c r="F6" s="81">
        <f t="shared" si="0"/>
        <v>7.5379375000000008</v>
      </c>
      <c r="H6" s="77" t="s">
        <v>11</v>
      </c>
    </row>
    <row r="7" spans="1:8" ht="15.75" customHeight="1">
      <c r="A7" s="85" t="s">
        <v>237</v>
      </c>
      <c r="B7" s="84">
        <v>1</v>
      </c>
      <c r="C7" s="83" t="s">
        <v>7</v>
      </c>
      <c r="D7" s="83" t="s">
        <v>7</v>
      </c>
      <c r="E7" s="14">
        <f>SUMIF(Insumos!$A$1178:$A$1324,A7,Insumos!$D$1178:$D$1324)</f>
        <v>0.28649999999999998</v>
      </c>
      <c r="F7" s="81">
        <f t="shared" si="0"/>
        <v>0.28649999999999998</v>
      </c>
      <c r="H7" s="77" t="s">
        <v>12</v>
      </c>
    </row>
    <row r="8" spans="1:8" ht="15.75" customHeight="1">
      <c r="A8" s="85" t="s">
        <v>13</v>
      </c>
      <c r="B8" s="84">
        <v>0.01</v>
      </c>
      <c r="C8" s="83" t="s">
        <v>11</v>
      </c>
      <c r="D8" s="83" t="s">
        <v>11</v>
      </c>
      <c r="E8" s="14">
        <f>SUMIF(Insumos!$A$1178:$A$1324,A8,Insumos!$D$1178:$D$1324)</f>
        <v>3.25</v>
      </c>
      <c r="F8" s="81">
        <f t="shared" si="0"/>
        <v>3.2500000000000001E-2</v>
      </c>
      <c r="H8" s="77" t="s">
        <v>14</v>
      </c>
    </row>
    <row r="9" spans="1:8" ht="15.75" customHeight="1">
      <c r="A9" s="85" t="s">
        <v>19</v>
      </c>
      <c r="B9" s="84">
        <v>1</v>
      </c>
      <c r="C9" s="83" t="s">
        <v>7</v>
      </c>
      <c r="D9" s="83" t="s">
        <v>7</v>
      </c>
      <c r="E9" s="14">
        <f>SUMIF(Insumos!$A$1178:$A$1324,A9,Insumos!$D$1178:$D$1324)</f>
        <v>0.57471000000000005</v>
      </c>
      <c r="F9" s="81">
        <f t="shared" si="0"/>
        <v>0.57471000000000005</v>
      </c>
    </row>
    <row r="10" spans="1:8" ht="15.75" customHeight="1">
      <c r="A10" s="85"/>
      <c r="B10" s="84"/>
      <c r="C10" s="83"/>
      <c r="D10" s="83"/>
      <c r="E10" s="14">
        <f>SUMIF(Insumos!$A$1178:$A$1324,A10,Insumos!$D$1178:$D$1324)</f>
        <v>0</v>
      </c>
      <c r="F10" s="81">
        <f t="shared" si="0"/>
        <v>0</v>
      </c>
    </row>
    <row r="11" spans="1:8" ht="16" thickBot="1">
      <c r="A11" s="159"/>
      <c r="B11" s="159"/>
      <c r="C11" s="159"/>
      <c r="D11" s="160"/>
      <c r="E11" s="80" t="s">
        <v>15</v>
      </c>
      <c r="F11" s="79">
        <f>SUM(F5:F10)</f>
        <v>13.627647500000002</v>
      </c>
    </row>
    <row r="12" spans="1:8" ht="16" thickBot="1">
      <c r="A12" s="149" t="s">
        <v>16</v>
      </c>
      <c r="B12" s="150"/>
      <c r="C12" s="150"/>
      <c r="D12" s="150"/>
      <c r="E12" s="150"/>
      <c r="F12" s="151"/>
    </row>
    <row r="13" spans="1:8" ht="15">
      <c r="A13" s="165" t="s">
        <v>514</v>
      </c>
      <c r="B13" s="165"/>
      <c r="C13" s="165"/>
      <c r="D13" s="165"/>
      <c r="E13" s="165"/>
      <c r="F13" s="165"/>
    </row>
    <row r="14" spans="1:8" ht="15">
      <c r="A14" s="162" t="s">
        <v>523</v>
      </c>
      <c r="B14" s="163"/>
      <c r="C14" s="163"/>
      <c r="D14" s="163"/>
      <c r="E14" s="163"/>
      <c r="F14" s="164"/>
    </row>
    <row r="15" spans="1:8" ht="15">
      <c r="A15" s="161" t="s">
        <v>524</v>
      </c>
      <c r="B15" s="161"/>
      <c r="C15" s="161"/>
      <c r="D15" s="161"/>
      <c r="E15" s="161"/>
      <c r="F15" s="161"/>
    </row>
    <row r="16" spans="1:8" ht="15">
      <c r="A16" s="162" t="s">
        <v>525</v>
      </c>
      <c r="B16" s="163"/>
      <c r="C16" s="163"/>
      <c r="D16" s="163"/>
      <c r="E16" s="163"/>
      <c r="F16" s="164"/>
    </row>
    <row r="17" spans="1:6" ht="15">
      <c r="A17" s="162"/>
      <c r="B17" s="163"/>
      <c r="C17" s="163"/>
      <c r="D17" s="163"/>
      <c r="E17" s="163"/>
      <c r="F17" s="164"/>
    </row>
    <row r="18" spans="1:6" ht="15">
      <c r="A18" s="162"/>
      <c r="B18" s="163"/>
      <c r="C18" s="163"/>
      <c r="D18" s="163"/>
      <c r="E18" s="163"/>
      <c r="F18" s="164"/>
    </row>
    <row r="19" spans="1:6" ht="15">
      <c r="A19" s="162"/>
      <c r="B19" s="163"/>
      <c r="C19" s="163"/>
      <c r="D19" s="163"/>
      <c r="E19" s="163"/>
      <c r="F19" s="164"/>
    </row>
    <row r="20" spans="1:6" ht="15">
      <c r="A20" s="162"/>
      <c r="B20" s="163"/>
      <c r="C20" s="163"/>
      <c r="D20" s="163"/>
      <c r="E20" s="163"/>
      <c r="F20" s="164"/>
    </row>
    <row r="21" spans="1:6" ht="15">
      <c r="A21" s="161"/>
      <c r="B21" s="161"/>
      <c r="C21" s="161"/>
      <c r="D21" s="161"/>
      <c r="E21" s="161"/>
      <c r="F21" s="161"/>
    </row>
    <row r="22" spans="1:6">
      <c r="A22" s="78"/>
      <c r="B22" s="78"/>
      <c r="C22" s="78"/>
      <c r="D22" s="78"/>
      <c r="E22" s="78"/>
      <c r="F22" s="78"/>
    </row>
  </sheetData>
  <mergeCells count="15">
    <mergeCell ref="A12:F12"/>
    <mergeCell ref="B1:E1"/>
    <mergeCell ref="F1:F3"/>
    <mergeCell ref="C2:E2"/>
    <mergeCell ref="C3:D3"/>
    <mergeCell ref="A11:D11"/>
    <mergeCell ref="A19:F19"/>
    <mergeCell ref="A20:F20"/>
    <mergeCell ref="A21:F21"/>
    <mergeCell ref="A13:F13"/>
    <mergeCell ref="A14:F14"/>
    <mergeCell ref="A15:F15"/>
    <mergeCell ref="A16:F16"/>
    <mergeCell ref="A17:F17"/>
    <mergeCell ref="A18:F18"/>
  </mergeCells>
  <dataValidations count="1">
    <dataValidation type="list" allowBlank="1" showInputMessage="1" showErrorMessage="1" sqref="C5:D10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H28"/>
  <sheetViews>
    <sheetView zoomScale="150" zoomScaleNormal="150" zoomScalePageLayoutView="150" workbookViewId="0">
      <selection activeCell="E6" sqref="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235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F17</f>
        <v>27.19332</v>
      </c>
      <c r="C3" s="139" t="s">
        <v>4</v>
      </c>
      <c r="D3" s="140"/>
      <c r="E3" s="5">
        <f>(B3/B2)+15%</f>
        <v>27.343319999999999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236</v>
      </c>
      <c r="B5" s="12">
        <v>0.4</v>
      </c>
      <c r="C5" s="13" t="s">
        <v>11</v>
      </c>
      <c r="D5" s="13" t="s">
        <v>11</v>
      </c>
      <c r="E5" s="14">
        <f>SUMIF(Insumos!$A$1178:$A$1324,A5,Insumos!$D$1178:$D$1324)</f>
        <v>41</v>
      </c>
      <c r="F5" s="15">
        <f t="shared" ref="F5:F15" si="0">E5*B5</f>
        <v>16.400000000000002</v>
      </c>
      <c r="H5" t="s">
        <v>7</v>
      </c>
    </row>
    <row r="6" spans="1:8">
      <c r="A6" s="11" t="s">
        <v>36</v>
      </c>
      <c r="B6" s="12">
        <v>0.08</v>
      </c>
      <c r="C6" s="16" t="s">
        <v>11</v>
      </c>
      <c r="D6" s="16" t="s">
        <v>11</v>
      </c>
      <c r="E6" s="14">
        <f>SUMIF(Insumos!$A$1178:$A$1324,A6,Insumos!$D$1178:$D$1324)</f>
        <v>11.02</v>
      </c>
      <c r="F6" s="15">
        <f t="shared" si="0"/>
        <v>0.88159999999999994</v>
      </c>
      <c r="H6" t="s">
        <v>11</v>
      </c>
    </row>
    <row r="7" spans="1:8">
      <c r="A7" s="11" t="s">
        <v>17</v>
      </c>
      <c r="B7" s="12">
        <v>0.08</v>
      </c>
      <c r="C7" s="17" t="s">
        <v>11</v>
      </c>
      <c r="D7" s="17" t="s">
        <v>11</v>
      </c>
      <c r="E7" s="14">
        <f>SUMIF(Insumos!$A$1178:$A$1324,A7,Insumos!$D$1178:$D$1324)</f>
        <v>2.76</v>
      </c>
      <c r="F7" s="15">
        <f t="shared" si="0"/>
        <v>0.2208</v>
      </c>
      <c r="H7" t="s">
        <v>12</v>
      </c>
    </row>
    <row r="8" spans="1:8">
      <c r="A8" s="11" t="s">
        <v>18</v>
      </c>
      <c r="B8" s="12">
        <v>1</v>
      </c>
      <c r="C8" s="17" t="s">
        <v>7</v>
      </c>
      <c r="D8" s="17" t="s">
        <v>7</v>
      </c>
      <c r="E8" s="14">
        <f>SUMIF(Insumos!$A$1178:$A$1324,A8,Insumos!$D$1178:$D$1324)</f>
        <v>0.44</v>
      </c>
      <c r="F8" s="15">
        <f t="shared" si="0"/>
        <v>0.44</v>
      </c>
      <c r="H8" t="s">
        <v>14</v>
      </c>
    </row>
    <row r="9" spans="1:8">
      <c r="A9" s="11" t="s">
        <v>37</v>
      </c>
      <c r="B9" s="12">
        <v>0.01</v>
      </c>
      <c r="C9" s="17" t="s">
        <v>11</v>
      </c>
      <c r="D9" s="17" t="s">
        <v>11</v>
      </c>
      <c r="E9" s="14">
        <f>SUMIF(Insumos!$A$1178:$A$1324,A9,Insumos!$D$1178:$D$1324)</f>
        <v>20</v>
      </c>
      <c r="F9" s="15">
        <f t="shared" si="0"/>
        <v>0.2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 t="s">
        <v>89</v>
      </c>
      <c r="B11" s="12">
        <v>2</v>
      </c>
      <c r="C11" s="17" t="s">
        <v>7</v>
      </c>
      <c r="D11" s="17" t="s">
        <v>7</v>
      </c>
      <c r="E11" s="14">
        <f>SUMIF(Insumos!$A$1178:$A$1324,A11,Insumos!$D$1178:$D$1324)</f>
        <v>1.8964000000000001</v>
      </c>
      <c r="F11" s="15">
        <f t="shared" si="0"/>
        <v>3.7928000000000002</v>
      </c>
    </row>
    <row r="12" spans="1:8">
      <c r="A12" s="11" t="s">
        <v>38</v>
      </c>
      <c r="B12" s="12">
        <v>0.08</v>
      </c>
      <c r="C12" s="17" t="s">
        <v>11</v>
      </c>
      <c r="D12" s="17" t="s">
        <v>11</v>
      </c>
      <c r="E12" s="14">
        <f>SUMIF(Insumos!$A$1178:$A$1324,A12,Insumos!$D$1178:$D$1324)</f>
        <v>14.89</v>
      </c>
      <c r="F12" s="15">
        <f t="shared" si="0"/>
        <v>1.1912</v>
      </c>
    </row>
    <row r="13" spans="1:8">
      <c r="A13" s="11" t="s">
        <v>39</v>
      </c>
      <c r="B13" s="12">
        <v>0.08</v>
      </c>
      <c r="C13" s="17" t="s">
        <v>11</v>
      </c>
      <c r="D13" s="17" t="s">
        <v>11</v>
      </c>
      <c r="E13" s="14">
        <f>SUMIF(Insumos!$A$1178:$A$1324,A13,Insumos!$D$1178:$D$1324)</f>
        <v>28.9</v>
      </c>
      <c r="F13" s="15">
        <f t="shared" si="0"/>
        <v>2.3119999999999998</v>
      </c>
    </row>
    <row r="14" spans="1:8">
      <c r="A14" s="11" t="s">
        <v>19</v>
      </c>
      <c r="B14" s="12">
        <v>2</v>
      </c>
      <c r="C14" s="17" t="s">
        <v>7</v>
      </c>
      <c r="D14" s="17" t="s">
        <v>7</v>
      </c>
      <c r="E14" s="14">
        <f>SUMIF(Insumos!$A$1178:$A$1324,A14,Insumos!$D$1178:$D$1324)</f>
        <v>0.57471000000000005</v>
      </c>
      <c r="F14" s="15">
        <f t="shared" si="0"/>
        <v>1.1494200000000001</v>
      </c>
    </row>
    <row r="15" spans="1:8">
      <c r="A15" s="11" t="s">
        <v>237</v>
      </c>
      <c r="B15" s="12">
        <v>2</v>
      </c>
      <c r="C15" s="17" t="s">
        <v>7</v>
      </c>
      <c r="D15" s="17" t="s">
        <v>7</v>
      </c>
      <c r="E15" s="14">
        <f>SUMIF(Insumos!$A$1178:$A$1324,A15,Insumos!$D$1178:$D$1324)</f>
        <v>0.28649999999999998</v>
      </c>
      <c r="F15" s="15">
        <f t="shared" si="0"/>
        <v>0.57299999999999995</v>
      </c>
    </row>
    <row r="16" spans="1:8">
      <c r="A16" s="11"/>
      <c r="B16" s="12"/>
      <c r="C16" s="17"/>
      <c r="D16" s="17"/>
      <c r="E16" s="14"/>
      <c r="F16" s="15"/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27.19332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200</v>
      </c>
      <c r="B19" s="21"/>
      <c r="C19" s="21"/>
      <c r="D19" s="21"/>
      <c r="E19" s="21"/>
      <c r="F19" s="22"/>
    </row>
    <row r="20" spans="1:6">
      <c r="A20" s="27" t="s">
        <v>201</v>
      </c>
      <c r="B20" s="23"/>
      <c r="C20" s="23"/>
      <c r="D20" s="23"/>
      <c r="E20" s="23"/>
      <c r="F20" s="24"/>
    </row>
    <row r="21" spans="1:6">
      <c r="A21" s="27" t="s">
        <v>165</v>
      </c>
      <c r="B21" s="23"/>
      <c r="C21" s="23"/>
      <c r="D21" s="23"/>
      <c r="E21" s="23"/>
      <c r="F21" s="24"/>
    </row>
    <row r="22" spans="1:6">
      <c r="A22" s="27" t="s">
        <v>164</v>
      </c>
      <c r="B22" s="23"/>
      <c r="C22" s="23"/>
      <c r="D22" s="23"/>
      <c r="E22" s="23"/>
      <c r="F22" s="24"/>
    </row>
    <row r="23" spans="1:6">
      <c r="A23" s="27" t="s">
        <v>163</v>
      </c>
      <c r="B23" s="23"/>
      <c r="C23" s="23"/>
      <c r="D23" s="23"/>
      <c r="E23" s="23"/>
      <c r="F23" s="24"/>
    </row>
    <row r="24" spans="1:6">
      <c r="A24" s="28" t="s">
        <v>162</v>
      </c>
      <c r="B24" s="23"/>
      <c r="C24" s="23"/>
      <c r="D24" s="23"/>
      <c r="E24" s="23"/>
      <c r="F24" s="24"/>
    </row>
    <row r="25" spans="1:6">
      <c r="A25" s="58"/>
      <c r="B25" s="23"/>
      <c r="C25" s="23"/>
      <c r="D25" s="23"/>
      <c r="E25" s="23"/>
      <c r="F25" s="24"/>
    </row>
    <row r="26" spans="1:6">
      <c r="A26" s="58"/>
      <c r="B26" s="23"/>
      <c r="C26" s="23"/>
      <c r="D26" s="23"/>
      <c r="E26" s="23"/>
      <c r="F26" s="24"/>
    </row>
    <row r="27" spans="1:6">
      <c r="A27" s="58"/>
      <c r="B27" s="26"/>
      <c r="C27" s="26"/>
      <c r="D27" s="26"/>
      <c r="E27" s="26"/>
      <c r="F27" s="26"/>
    </row>
    <row r="28" spans="1:6">
      <c r="A28" s="59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6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H17"/>
  <sheetViews>
    <sheetView zoomScale="150" zoomScaleNormal="150" zoomScalePageLayoutView="150" workbookViewId="0">
      <selection activeCell="C25" sqref="C25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241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1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F11</f>
        <v>24.831647500000003</v>
      </c>
      <c r="C3" s="157" t="s">
        <v>4</v>
      </c>
      <c r="D3" s="158"/>
      <c r="E3" s="96">
        <f>(B3/B2)+15%</f>
        <v>24.981647500000001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>
      <c r="A5" s="90" t="s">
        <v>236</v>
      </c>
      <c r="B5" s="89">
        <v>0.4</v>
      </c>
      <c r="C5" s="88" t="s">
        <v>11</v>
      </c>
      <c r="D5" s="88" t="s">
        <v>11</v>
      </c>
      <c r="E5" s="14">
        <f>SUMIF(Insumos!$A$1178:$A$1324,A5,Insumos!$D$1178:$D$1324)</f>
        <v>41</v>
      </c>
      <c r="F5" s="87">
        <f t="shared" ref="F5:F10" si="0">E5*B5</f>
        <v>16.400000000000002</v>
      </c>
      <c r="H5" s="77" t="s">
        <v>7</v>
      </c>
    </row>
    <row r="6" spans="1:8" ht="15.75" customHeight="1">
      <c r="A6" s="86" t="s">
        <v>242</v>
      </c>
      <c r="B6" s="84">
        <v>1</v>
      </c>
      <c r="C6" s="83" t="s">
        <v>7</v>
      </c>
      <c r="D6" s="83" t="s">
        <v>7</v>
      </c>
      <c r="E6" s="14">
        <f>SUMIF(Insumos!$A$1178:$A$1324,A6,Insumos!$D$1178:$D$1324)</f>
        <v>7.5379375000000008</v>
      </c>
      <c r="F6" s="81">
        <f t="shared" si="0"/>
        <v>7.5379375000000008</v>
      </c>
      <c r="H6" s="77" t="s">
        <v>11</v>
      </c>
    </row>
    <row r="7" spans="1:8" ht="15.75" customHeight="1">
      <c r="A7" s="85" t="s">
        <v>237</v>
      </c>
      <c r="B7" s="84">
        <v>1</v>
      </c>
      <c r="C7" s="83" t="s">
        <v>7</v>
      </c>
      <c r="D7" s="83" t="s">
        <v>7</v>
      </c>
      <c r="E7" s="14">
        <f>SUMIF(Insumos!$A$1178:$A$1324,A7,Insumos!$D$1178:$D$1324)</f>
        <v>0.28649999999999998</v>
      </c>
      <c r="F7" s="81">
        <f t="shared" si="0"/>
        <v>0.28649999999999998</v>
      </c>
      <c r="H7" s="77" t="s">
        <v>12</v>
      </c>
    </row>
    <row r="8" spans="1:8" ht="15.75" customHeight="1">
      <c r="A8" s="85" t="s">
        <v>13</v>
      </c>
      <c r="B8" s="84">
        <v>0.01</v>
      </c>
      <c r="C8" s="83" t="s">
        <v>11</v>
      </c>
      <c r="D8" s="83" t="s">
        <v>11</v>
      </c>
      <c r="E8" s="14">
        <f>SUMIF(Insumos!$A$1178:$A$1324,A8,Insumos!$D$1178:$D$1324)</f>
        <v>3.25</v>
      </c>
      <c r="F8" s="81">
        <f t="shared" si="0"/>
        <v>3.2500000000000001E-2</v>
      </c>
      <c r="H8" s="77" t="s">
        <v>14</v>
      </c>
    </row>
    <row r="9" spans="1:8" ht="15.75" customHeight="1">
      <c r="A9" s="85" t="s">
        <v>19</v>
      </c>
      <c r="B9" s="84">
        <v>1</v>
      </c>
      <c r="C9" s="83" t="s">
        <v>7</v>
      </c>
      <c r="D9" s="83" t="s">
        <v>7</v>
      </c>
      <c r="E9" s="14">
        <f>SUMIF(Insumos!$A$1178:$A$1324,A9,Insumos!$D$1178:$D$1324)</f>
        <v>0.57471000000000005</v>
      </c>
      <c r="F9" s="81">
        <f t="shared" si="0"/>
        <v>0.57471000000000005</v>
      </c>
    </row>
    <row r="10" spans="1:8" ht="15.75" customHeight="1">
      <c r="A10" s="85"/>
      <c r="B10" s="84"/>
      <c r="C10" s="83"/>
      <c r="D10" s="83"/>
      <c r="E10" s="14">
        <f>SUMIF(Insumos!$A$1178:$A$1324,A10,Insumos!$D$1178:$D$1324)</f>
        <v>0</v>
      </c>
      <c r="F10" s="81">
        <f t="shared" si="0"/>
        <v>0</v>
      </c>
    </row>
    <row r="11" spans="1:8" ht="16" thickBot="1">
      <c r="A11" s="159"/>
      <c r="B11" s="159"/>
      <c r="C11" s="159"/>
      <c r="D11" s="160"/>
      <c r="E11" s="80" t="s">
        <v>15</v>
      </c>
      <c r="F11" s="79">
        <f>SUM(F5:F10)</f>
        <v>24.831647500000003</v>
      </c>
    </row>
    <row r="12" spans="1:8" ht="16" thickBot="1">
      <c r="A12" s="149" t="s">
        <v>16</v>
      </c>
      <c r="B12" s="150"/>
      <c r="C12" s="150"/>
      <c r="D12" s="150"/>
      <c r="E12" s="150"/>
      <c r="F12" s="151"/>
    </row>
    <row r="13" spans="1:8" ht="14" customHeight="1">
      <c r="A13" s="166" t="s">
        <v>526</v>
      </c>
      <c r="B13" s="167"/>
      <c r="C13" s="167"/>
      <c r="D13" s="167"/>
      <c r="E13" s="167"/>
      <c r="F13" s="168"/>
    </row>
    <row r="14" spans="1:8" ht="14" customHeight="1">
      <c r="A14" s="169" t="s">
        <v>523</v>
      </c>
      <c r="B14" s="170"/>
      <c r="C14" s="170"/>
      <c r="D14" s="170"/>
      <c r="E14" s="170"/>
      <c r="F14" s="171"/>
    </row>
    <row r="15" spans="1:8" ht="14" customHeight="1">
      <c r="A15" s="169" t="s">
        <v>524</v>
      </c>
      <c r="B15" s="170"/>
      <c r="C15" s="170"/>
      <c r="D15" s="170"/>
      <c r="E15" s="170"/>
      <c r="F15" s="171"/>
    </row>
    <row r="16" spans="1:8" ht="14" customHeight="1">
      <c r="A16" s="172" t="s">
        <v>527</v>
      </c>
      <c r="B16" s="173"/>
      <c r="C16" s="173"/>
      <c r="D16" s="173"/>
      <c r="E16" s="173"/>
      <c r="F16" s="173"/>
      <c r="G16" s="125"/>
    </row>
    <row r="17" spans="1:6">
      <c r="A17" s="126"/>
      <c r="B17" s="126"/>
      <c r="C17" s="126"/>
      <c r="D17" s="126"/>
      <c r="E17" s="126"/>
      <c r="F17" s="126"/>
    </row>
  </sheetData>
  <mergeCells count="10">
    <mergeCell ref="A13:F13"/>
    <mergeCell ref="A14:F14"/>
    <mergeCell ref="A15:F15"/>
    <mergeCell ref="A16:F16"/>
    <mergeCell ref="A12:F12"/>
    <mergeCell ref="B1:E1"/>
    <mergeCell ref="F1:F3"/>
    <mergeCell ref="C2:E2"/>
    <mergeCell ref="C3:D3"/>
    <mergeCell ref="A11:D11"/>
  </mergeCells>
  <dataValidations count="1">
    <dataValidation type="list" allowBlank="1" showInputMessage="1" showErrorMessage="1" sqref="C5:D10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H23"/>
  <sheetViews>
    <sheetView zoomScale="150" zoomScaleNormal="150" zoomScalePageLayoutView="150" workbookViewId="0">
      <selection activeCell="A16" sqref="A16:A23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240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1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F11</f>
        <v>12.981772500000002</v>
      </c>
      <c r="C3" s="157" t="s">
        <v>4</v>
      </c>
      <c r="D3" s="158"/>
      <c r="E3" s="96">
        <f>(B3/B2)+15%</f>
        <v>13.131772500000002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>
      <c r="A5" s="90" t="s">
        <v>236</v>
      </c>
      <c r="B5" s="89">
        <v>0.2</v>
      </c>
      <c r="C5" s="88" t="s">
        <v>11</v>
      </c>
      <c r="D5" s="88" t="s">
        <v>11</v>
      </c>
      <c r="E5" s="14">
        <f>SUMIF(Insumos!$A$1178:$A$1324,A5,Insumos!$D$1178:$D$1324)</f>
        <v>41</v>
      </c>
      <c r="F5" s="87">
        <f t="shared" ref="F5:F10" si="0">E5*B5</f>
        <v>8.2000000000000011</v>
      </c>
      <c r="H5" s="77" t="s">
        <v>7</v>
      </c>
    </row>
    <row r="6" spans="1:8" ht="15.75" customHeight="1">
      <c r="A6" s="86" t="s">
        <v>266</v>
      </c>
      <c r="B6" s="84">
        <v>1</v>
      </c>
      <c r="C6" s="83" t="s">
        <v>7</v>
      </c>
      <c r="D6" s="83" t="s">
        <v>7</v>
      </c>
      <c r="E6" s="14">
        <f>SUMIF(Insumos!$A$1178:$A$1324,A6,Insumos!$D$1178:$D$1324)</f>
        <v>1.8442000000000001</v>
      </c>
      <c r="F6" s="81">
        <f t="shared" si="0"/>
        <v>1.8442000000000001</v>
      </c>
      <c r="H6" s="77" t="s">
        <v>11</v>
      </c>
    </row>
    <row r="7" spans="1:8" ht="15.75" customHeight="1">
      <c r="A7" s="85" t="s">
        <v>34</v>
      </c>
      <c r="B7" s="84">
        <v>5.0000000000000001E-3</v>
      </c>
      <c r="C7" s="83" t="s">
        <v>11</v>
      </c>
      <c r="D7" s="83" t="s">
        <v>11</v>
      </c>
      <c r="E7" s="14">
        <f>SUMIF(Insumos!$A$1178:$A$1324,A7,Insumos!$D$1178:$D$1324)</f>
        <v>213.75</v>
      </c>
      <c r="F7" s="81">
        <f t="shared" si="0"/>
        <v>1.0687500000000001</v>
      </c>
      <c r="H7" s="77" t="s">
        <v>12</v>
      </c>
    </row>
    <row r="8" spans="1:8" ht="15.75" customHeight="1">
      <c r="A8" s="85" t="s">
        <v>13</v>
      </c>
      <c r="B8" s="84">
        <v>0.01</v>
      </c>
      <c r="C8" s="83" t="s">
        <v>11</v>
      </c>
      <c r="D8" s="83" t="s">
        <v>11</v>
      </c>
      <c r="E8" s="14">
        <f>SUMIF(Insumos!$A$1178:$A$1324,A8,Insumos!$D$1178:$D$1324)</f>
        <v>3.25</v>
      </c>
      <c r="F8" s="81">
        <f t="shared" si="0"/>
        <v>3.2500000000000001E-2</v>
      </c>
      <c r="H8" s="77" t="s">
        <v>14</v>
      </c>
    </row>
    <row r="9" spans="1:8" ht="15.75" customHeight="1">
      <c r="A9" s="85" t="s">
        <v>19</v>
      </c>
      <c r="B9" s="84">
        <v>1</v>
      </c>
      <c r="C9" s="83" t="s">
        <v>7</v>
      </c>
      <c r="D9" s="83" t="s">
        <v>7</v>
      </c>
      <c r="E9" s="14">
        <f>SUMIF(Insumos!$A$1178:$A$1324,A9,Insumos!$D$1178:$D$1324)</f>
        <v>0.57471000000000005</v>
      </c>
      <c r="F9" s="81">
        <f t="shared" si="0"/>
        <v>0.57471000000000005</v>
      </c>
    </row>
    <row r="10" spans="1:8" ht="15.75" customHeight="1">
      <c r="A10" s="85" t="s">
        <v>87</v>
      </c>
      <c r="B10" s="84">
        <v>1</v>
      </c>
      <c r="C10" s="83" t="s">
        <v>7</v>
      </c>
      <c r="D10" s="83" t="s">
        <v>7</v>
      </c>
      <c r="E10" s="14">
        <f>SUMIF(Insumos!$A$1178:$A$1324,A10,Insumos!$D$1178:$D$1324)</f>
        <v>1.2616124999999998</v>
      </c>
      <c r="F10" s="81">
        <f t="shared" si="0"/>
        <v>1.2616124999999998</v>
      </c>
    </row>
    <row r="11" spans="1:8" ht="16" thickBot="1">
      <c r="A11" s="159"/>
      <c r="B11" s="159"/>
      <c r="C11" s="159"/>
      <c r="D11" s="160"/>
      <c r="E11" s="80" t="s">
        <v>15</v>
      </c>
      <c r="F11" s="79">
        <f>SUM(F5:F10)</f>
        <v>12.981772500000002</v>
      </c>
    </row>
    <row r="12" spans="1:8" ht="16" thickBot="1">
      <c r="A12" s="149" t="s">
        <v>16</v>
      </c>
      <c r="B12" s="150"/>
      <c r="C12" s="150"/>
      <c r="D12" s="150"/>
      <c r="E12" s="150"/>
      <c r="F12" s="151"/>
    </row>
    <row r="13" spans="1:8" ht="15">
      <c r="A13" s="27" t="s">
        <v>526</v>
      </c>
      <c r="B13" s="114"/>
      <c r="C13" s="114"/>
      <c r="D13" s="114"/>
      <c r="E13" s="114"/>
      <c r="F13" s="113"/>
    </row>
    <row r="14" spans="1:8" ht="15">
      <c r="A14" s="27" t="s">
        <v>528</v>
      </c>
      <c r="B14" s="112"/>
      <c r="C14" s="112"/>
      <c r="D14" s="112"/>
      <c r="E14" s="112"/>
      <c r="F14" s="111"/>
    </row>
    <row r="15" spans="1:8" ht="15">
      <c r="A15" s="27" t="s">
        <v>529</v>
      </c>
      <c r="B15" s="112"/>
      <c r="C15" s="112"/>
      <c r="D15" s="112"/>
      <c r="E15" s="112"/>
      <c r="F15" s="111"/>
    </row>
    <row r="16" spans="1:8" ht="15">
      <c r="A16" s="27"/>
      <c r="B16" s="112"/>
      <c r="C16" s="112"/>
      <c r="D16" s="112"/>
      <c r="E16" s="112"/>
      <c r="F16" s="111"/>
    </row>
    <row r="17" spans="1:6" ht="15">
      <c r="A17" s="27"/>
      <c r="B17" s="112"/>
      <c r="C17" s="112"/>
      <c r="D17" s="112"/>
      <c r="E17" s="112"/>
      <c r="F17" s="111"/>
    </row>
    <row r="18" spans="1:6" ht="15">
      <c r="A18" s="27"/>
      <c r="B18" s="112"/>
      <c r="C18" s="112"/>
      <c r="D18" s="112"/>
      <c r="E18" s="112"/>
      <c r="F18" s="111"/>
    </row>
    <row r="19" spans="1:6" ht="15">
      <c r="A19" s="27"/>
      <c r="B19" s="112"/>
      <c r="C19" s="112"/>
      <c r="D19" s="112"/>
      <c r="E19" s="112"/>
      <c r="F19" s="111"/>
    </row>
    <row r="20" spans="1:6" ht="15">
      <c r="A20" s="27"/>
      <c r="B20" s="112"/>
      <c r="C20" s="112"/>
      <c r="D20" s="112"/>
      <c r="E20" s="112"/>
      <c r="F20" s="111"/>
    </row>
    <row r="21" spans="1:6" ht="15">
      <c r="A21" s="27"/>
      <c r="B21" s="112"/>
      <c r="C21" s="112"/>
      <c r="D21" s="112"/>
      <c r="E21" s="112"/>
      <c r="F21" s="111"/>
    </row>
    <row r="22" spans="1:6" ht="15">
      <c r="A22" s="27"/>
      <c r="B22" s="78"/>
      <c r="C22" s="78"/>
      <c r="D22" s="78"/>
      <c r="E22" s="78"/>
      <c r="F22" s="78"/>
    </row>
    <row r="23" spans="1:6" ht="15">
      <c r="A23" s="28"/>
    </row>
  </sheetData>
  <mergeCells count="6">
    <mergeCell ref="A12:F12"/>
    <mergeCell ref="B1:E1"/>
    <mergeCell ref="F1:F3"/>
    <mergeCell ref="C2:E2"/>
    <mergeCell ref="C3:D3"/>
    <mergeCell ref="A11:D11"/>
  </mergeCells>
  <dataValidations count="1">
    <dataValidation type="list" allowBlank="1" showInputMessage="1" showErrorMessage="1" sqref="C5:D10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I31"/>
  <sheetViews>
    <sheetView workbookViewId="0">
      <selection activeCell="E6" sqref="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24" customHeight="1" thickBot="1">
      <c r="A1" s="1" t="s">
        <v>0</v>
      </c>
      <c r="B1" s="134" t="s">
        <v>99</v>
      </c>
      <c r="C1" s="134"/>
      <c r="D1" s="134"/>
      <c r="E1" s="134"/>
      <c r="F1" s="135" t="s">
        <v>1</v>
      </c>
    </row>
    <row r="2" spans="1:9" ht="16.5" customHeight="1" thickBot="1">
      <c r="A2" s="2" t="s">
        <v>2</v>
      </c>
      <c r="B2" s="3">
        <v>1</v>
      </c>
      <c r="C2" s="138"/>
      <c r="D2" s="138"/>
      <c r="E2" s="138"/>
      <c r="F2" s="136"/>
    </row>
    <row r="3" spans="1:9" ht="16.5" customHeight="1" thickBot="1">
      <c r="A3" s="2" t="s">
        <v>3</v>
      </c>
      <c r="B3" s="4">
        <f>F18</f>
        <v>13.098528055555553</v>
      </c>
      <c r="C3" s="139" t="s">
        <v>4</v>
      </c>
      <c r="D3" s="140"/>
      <c r="E3" s="5">
        <f>(B3/B2)+15%</f>
        <v>13.248528055555553</v>
      </c>
      <c r="F3" s="137"/>
    </row>
    <row r="4" spans="1:9" ht="15.75" customHeight="1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 ht="15.75" customHeight="1">
      <c r="A5" s="11" t="s">
        <v>236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41</v>
      </c>
      <c r="F5" s="15">
        <f>E5*B5</f>
        <v>6.1499999999999995</v>
      </c>
      <c r="H5" t="s">
        <v>7</v>
      </c>
    </row>
    <row r="6" spans="1:9" ht="15.75" customHeight="1">
      <c r="A6" s="11" t="s">
        <v>87</v>
      </c>
      <c r="B6" s="12">
        <v>1</v>
      </c>
      <c r="C6" s="16" t="s">
        <v>7</v>
      </c>
      <c r="D6" s="16" t="s">
        <v>7</v>
      </c>
      <c r="E6" s="14">
        <f>SUMIF(Insumos!$A$1178:$A$1324,A6,Insumos!$D$1178:$D$1324)</f>
        <v>1.2616124999999998</v>
      </c>
      <c r="F6" s="15">
        <f>E6*B6</f>
        <v>1.2616124999999998</v>
      </c>
      <c r="G6" s="27"/>
      <c r="H6" t="s">
        <v>11</v>
      </c>
      <c r="I6" s="27"/>
    </row>
    <row r="7" spans="1:9" ht="15.75" customHeight="1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ref="F7:F17" si="0">E7*B7</f>
        <v>0.26</v>
      </c>
      <c r="G7" s="27"/>
      <c r="H7" t="s">
        <v>12</v>
      </c>
      <c r="I7" s="27"/>
    </row>
    <row r="8" spans="1:9" ht="15.75" customHeight="1">
      <c r="A8" s="11" t="s">
        <v>64</v>
      </c>
      <c r="B8" s="12">
        <v>0.04</v>
      </c>
      <c r="C8" s="17" t="s">
        <v>12</v>
      </c>
      <c r="D8" s="17" t="s">
        <v>12</v>
      </c>
      <c r="E8" s="14">
        <f>SUMIF(Insumos!$A$1178:$A$1324,A8,Insumos!$D$1178:$D$1324)</f>
        <v>3.32</v>
      </c>
      <c r="F8" s="15">
        <f t="shared" si="0"/>
        <v>0.1328</v>
      </c>
      <c r="G8" s="27"/>
      <c r="H8" t="s">
        <v>14</v>
      </c>
      <c r="I8" s="27"/>
    </row>
    <row r="9" spans="1:9" ht="15.75" customHeight="1">
      <c r="A9" s="11" t="s">
        <v>100</v>
      </c>
      <c r="B9" s="12">
        <v>0.04</v>
      </c>
      <c r="C9" s="17" t="s">
        <v>11</v>
      </c>
      <c r="D9" s="17" t="s">
        <v>11</v>
      </c>
      <c r="E9" s="14">
        <f>SUMIF(Insumos!$A$1178:$A$1324,A9,Insumos!$D$1178:$D$1324)</f>
        <v>28.3</v>
      </c>
      <c r="F9" s="15">
        <f t="shared" si="0"/>
        <v>1.1320000000000001</v>
      </c>
      <c r="G9" s="27"/>
      <c r="H9" t="s">
        <v>12</v>
      </c>
      <c r="I9" s="27"/>
    </row>
    <row r="10" spans="1:9" ht="15.75" customHeight="1">
      <c r="A10" s="11" t="s">
        <v>34</v>
      </c>
      <c r="B10" s="12">
        <v>5.0000000000000001E-3</v>
      </c>
      <c r="C10" s="17" t="s">
        <v>11</v>
      </c>
      <c r="D10" s="17" t="s">
        <v>11</v>
      </c>
      <c r="E10" s="14">
        <f>SUMIF(Insumos!$A$1178:$A$1324,A10,Insumos!$D$1178:$D$1324)</f>
        <v>213.75</v>
      </c>
      <c r="F10" s="15">
        <f t="shared" si="0"/>
        <v>1.0687500000000001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7"/>
      <c r="I12" s="27"/>
    </row>
    <row r="13" spans="1:9">
      <c r="A13" s="11" t="s">
        <v>41</v>
      </c>
      <c r="B13" s="12">
        <v>1</v>
      </c>
      <c r="C13" s="17" t="s">
        <v>7</v>
      </c>
      <c r="D13" s="17" t="s">
        <v>7</v>
      </c>
      <c r="E13" s="14">
        <f>SUMIF(Insumos!$A$1178:$A$1324,A13,Insumos!$D$1178:$D$1324)</f>
        <v>1.6980555555555554</v>
      </c>
      <c r="F13" s="15">
        <f t="shared" si="0"/>
        <v>1.6980555555555554</v>
      </c>
      <c r="G13" s="27"/>
    </row>
    <row r="14" spans="1:9">
      <c r="A14" s="11" t="s">
        <v>90</v>
      </c>
      <c r="B14" s="12">
        <v>0.08</v>
      </c>
      <c r="C14" s="17" t="s">
        <v>11</v>
      </c>
      <c r="D14" s="17" t="s">
        <v>11</v>
      </c>
      <c r="E14" s="14">
        <f>SUMIF(Insumos!$A$1178:$A$1324,A14,Insumos!$D$1178:$D$1324)</f>
        <v>2</v>
      </c>
      <c r="F14" s="15">
        <f t="shared" si="0"/>
        <v>0.16</v>
      </c>
      <c r="G14" s="27"/>
    </row>
    <row r="15" spans="1:9">
      <c r="A15" s="11" t="s">
        <v>38</v>
      </c>
      <c r="B15" s="12">
        <v>0.04</v>
      </c>
      <c r="C15" s="17" t="s">
        <v>11</v>
      </c>
      <c r="D15" s="17" t="s">
        <v>11</v>
      </c>
      <c r="E15" s="14">
        <f>SUMIF(Insumos!$A$1178:$A$1324,A15,Insumos!$D$1178:$D$1324)</f>
        <v>14.89</v>
      </c>
      <c r="F15" s="15">
        <f t="shared" si="0"/>
        <v>0.59560000000000002</v>
      </c>
      <c r="G15" s="27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  <c r="G16" s="27"/>
    </row>
    <row r="17" spans="1:7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  <c r="G17" s="27"/>
    </row>
    <row r="18" spans="1:7" ht="16" thickBot="1">
      <c r="A18" s="141"/>
      <c r="B18" s="141"/>
      <c r="C18" s="141"/>
      <c r="D18" s="142"/>
      <c r="E18" s="18" t="s">
        <v>15</v>
      </c>
      <c r="F18" s="19">
        <f>SUM(F5:F17)</f>
        <v>13.098528055555553</v>
      </c>
      <c r="G18" s="27"/>
    </row>
    <row r="19" spans="1:7" ht="16" thickBot="1">
      <c r="A19" s="131" t="s">
        <v>16</v>
      </c>
      <c r="B19" s="132"/>
      <c r="C19" s="132"/>
      <c r="D19" s="132"/>
      <c r="E19" s="132"/>
      <c r="F19" s="133"/>
      <c r="G19" s="27"/>
    </row>
    <row r="20" spans="1:7">
      <c r="A20" s="27"/>
      <c r="B20" s="21"/>
      <c r="C20" s="21"/>
      <c r="D20" s="21"/>
      <c r="E20" s="21"/>
      <c r="F20" s="22"/>
      <c r="G20" s="27"/>
    </row>
    <row r="21" spans="1:7">
      <c r="A21" s="27"/>
      <c r="B21" s="23"/>
      <c r="C21" s="23"/>
      <c r="D21" s="23"/>
      <c r="E21" s="23"/>
      <c r="F21" s="24"/>
      <c r="G21" s="27"/>
    </row>
    <row r="22" spans="1:7">
      <c r="A22" s="27"/>
      <c r="B22" s="23"/>
      <c r="C22" s="23"/>
      <c r="D22" s="23"/>
      <c r="E22" s="23"/>
      <c r="F22" s="24"/>
    </row>
    <row r="23" spans="1:7">
      <c r="A23" s="27"/>
      <c r="B23" s="23"/>
      <c r="C23" s="23"/>
      <c r="D23" s="23"/>
      <c r="E23" s="23"/>
      <c r="F23" s="24"/>
    </row>
    <row r="24" spans="1:7">
      <c r="A24" s="27"/>
      <c r="B24" s="23"/>
      <c r="C24" s="23"/>
      <c r="D24" s="23"/>
      <c r="E24" s="23"/>
      <c r="F24" s="24"/>
    </row>
    <row r="25" spans="1:7">
      <c r="A25" s="27"/>
      <c r="B25" s="23"/>
      <c r="C25" s="23"/>
      <c r="D25" s="23"/>
      <c r="E25" s="23"/>
      <c r="F25" s="24"/>
    </row>
    <row r="26" spans="1:7">
      <c r="A26" s="27"/>
      <c r="B26" s="23"/>
      <c r="C26" s="23"/>
      <c r="D26" s="23"/>
      <c r="E26" s="23"/>
      <c r="F26" s="24"/>
    </row>
    <row r="27" spans="1:7">
      <c r="A27" s="27"/>
      <c r="B27" s="23"/>
      <c r="C27" s="23"/>
      <c r="D27" s="23"/>
      <c r="E27" s="23"/>
      <c r="F27" s="24"/>
    </row>
    <row r="28" spans="1:7">
      <c r="A28" s="27"/>
      <c r="B28" s="26"/>
      <c r="C28" s="26"/>
      <c r="D28" s="26"/>
      <c r="E28" s="26"/>
      <c r="F28" s="26"/>
    </row>
    <row r="29" spans="1:7">
      <c r="A29" s="27"/>
    </row>
    <row r="30" spans="1:7">
      <c r="A30" s="27"/>
    </row>
    <row r="31" spans="1:7">
      <c r="A31" s="28"/>
    </row>
  </sheetData>
  <mergeCells count="6">
    <mergeCell ref="A19:F19"/>
    <mergeCell ref="A18:D18"/>
    <mergeCell ref="B1:E1"/>
    <mergeCell ref="F1:F3"/>
    <mergeCell ref="C2:E2"/>
    <mergeCell ref="C3:D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7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"/>
  <sheetViews>
    <sheetView workbookViewId="0">
      <selection activeCell="A22" sqref="A22:XFD22"/>
    </sheetView>
  </sheetViews>
  <sheetFormatPr baseColWidth="10" defaultRowHeight="15" x14ac:dyDescent="0"/>
  <cols>
    <col min="2" max="2" width="26" bestFit="1" customWidth="1"/>
    <col min="4" max="4" width="13.83203125" bestFit="1" customWidth="1"/>
    <col min="5" max="5" width="13.1640625" customWidth="1"/>
    <col min="6" max="6" width="16" customWidth="1"/>
    <col min="7" max="7" width="17.5" customWidth="1"/>
    <col min="8" max="8" width="1.83203125" customWidth="1"/>
    <col min="9" max="9" width="16.6640625" customWidth="1"/>
    <col min="10" max="10" width="14.6640625" customWidth="1"/>
    <col min="11" max="11" width="13.33203125" customWidth="1"/>
    <col min="12" max="12" width="13.5" customWidth="1"/>
    <col min="13" max="13" width="1.83203125" customWidth="1"/>
    <col min="14" max="14" width="14.83203125" bestFit="1" customWidth="1"/>
    <col min="15" max="15" width="12.1640625" bestFit="1" customWidth="1"/>
    <col min="16" max="16" width="14" bestFit="1" customWidth="1"/>
    <col min="17" max="17" width="13" customWidth="1"/>
    <col min="18" max="18" width="16.83203125" customWidth="1"/>
    <col min="19" max="19" width="13.6640625" customWidth="1"/>
  </cols>
  <sheetData>
    <row r="3" spans="2:19">
      <c r="B3" s="30"/>
      <c r="C3" s="31" t="s">
        <v>44</v>
      </c>
      <c r="D3" s="31" t="s">
        <v>45</v>
      </c>
      <c r="E3" s="31" t="s">
        <v>46</v>
      </c>
      <c r="F3" s="32" t="s">
        <v>47</v>
      </c>
      <c r="G3" s="32" t="s">
        <v>48</v>
      </c>
      <c r="H3" s="32"/>
      <c r="I3" s="32" t="s">
        <v>49</v>
      </c>
      <c r="J3" s="32" t="s">
        <v>50</v>
      </c>
      <c r="K3" s="32" t="s">
        <v>51</v>
      </c>
      <c r="L3" s="32" t="s">
        <v>51</v>
      </c>
      <c r="M3" s="33"/>
      <c r="N3" s="34" t="s">
        <v>52</v>
      </c>
      <c r="O3" s="34" t="s">
        <v>48</v>
      </c>
      <c r="P3" s="34" t="s">
        <v>53</v>
      </c>
      <c r="Q3" s="34" t="s">
        <v>50</v>
      </c>
      <c r="R3" s="34" t="s">
        <v>51</v>
      </c>
      <c r="S3" s="34" t="s">
        <v>51</v>
      </c>
    </row>
    <row r="4" spans="2:19">
      <c r="B4" s="35" t="s">
        <v>337</v>
      </c>
      <c r="C4" s="36"/>
      <c r="D4" s="31"/>
      <c r="E4" s="31"/>
      <c r="F4" s="37">
        <v>0.1</v>
      </c>
      <c r="G4" s="32"/>
      <c r="H4" s="32"/>
      <c r="I4" s="38">
        <v>2.75E-2</v>
      </c>
      <c r="J4" s="39">
        <v>0.1</v>
      </c>
      <c r="K4" s="31"/>
      <c r="L4" s="31" t="s">
        <v>54</v>
      </c>
      <c r="M4" s="33"/>
      <c r="N4" s="40">
        <v>0.3</v>
      </c>
      <c r="O4" s="41"/>
      <c r="P4" s="42">
        <f>I4</f>
        <v>2.75E-2</v>
      </c>
      <c r="Q4" s="40">
        <f>J4</f>
        <v>0.1</v>
      </c>
      <c r="R4" s="41"/>
      <c r="S4" s="41" t="s">
        <v>54</v>
      </c>
    </row>
    <row r="5" spans="2:19">
      <c r="B5" s="30" t="s">
        <v>338</v>
      </c>
      <c r="C5" s="36">
        <f>'Sand. Parm. Bovino'!E3</f>
        <v>10.63210875</v>
      </c>
      <c r="D5" s="43">
        <v>16.899999999999999</v>
      </c>
      <c r="E5" s="44">
        <f>C5/D5</f>
        <v>0.62911886094674563</v>
      </c>
      <c r="F5" s="45">
        <f>D5*$F$4</f>
        <v>1.69</v>
      </c>
      <c r="G5" s="45">
        <f>F5+D5</f>
        <v>18.59</v>
      </c>
      <c r="H5" s="30"/>
      <c r="I5" s="46">
        <f>G5*$I$4</f>
        <v>0.51122500000000004</v>
      </c>
      <c r="J5" s="46">
        <f>G5*$J$4</f>
        <v>1.859</v>
      </c>
      <c r="K5" s="45">
        <f>D5-C5-I5-J5</f>
        <v>3.8976662499999986</v>
      </c>
      <c r="L5" s="44">
        <f>K5/D5</f>
        <v>0.23063113905325436</v>
      </c>
      <c r="N5" s="47">
        <f>D5-(D5*$N$4)</f>
        <v>11.829999999999998</v>
      </c>
      <c r="O5" s="47">
        <f>N5+F5</f>
        <v>13.519999999999998</v>
      </c>
      <c r="P5" s="47">
        <f>O5*$P$4</f>
        <v>0.37179999999999996</v>
      </c>
      <c r="Q5" s="47">
        <f>O5*$Q$4</f>
        <v>1.3519999999999999</v>
      </c>
      <c r="R5" s="47">
        <f>N5-P5-Q5-C5</f>
        <v>-0.52590875000000281</v>
      </c>
      <c r="S5" s="48">
        <f>R5/N5</f>
        <v>-4.4455515638208189E-2</v>
      </c>
    </row>
    <row r="6" spans="2:19">
      <c r="B6" s="30" t="s">
        <v>194</v>
      </c>
      <c r="C6" s="36">
        <f>'Sand. Parm. Frango'!E3</f>
        <v>10.33420875</v>
      </c>
      <c r="D6" s="43">
        <v>16.899999999999999</v>
      </c>
      <c r="E6" s="44">
        <f t="shared" ref="E6:E12" si="0">C6/D6</f>
        <v>0.61149164201183437</v>
      </c>
      <c r="F6" s="45">
        <f t="shared" ref="F6:F12" si="1">D6*$F$4</f>
        <v>1.69</v>
      </c>
      <c r="G6" s="45">
        <f t="shared" ref="G6:G12" si="2">F6+D6</f>
        <v>18.59</v>
      </c>
      <c r="H6" s="30"/>
      <c r="I6" s="46">
        <f t="shared" ref="I6:I12" si="3">G6*$I$4</f>
        <v>0.51122500000000004</v>
      </c>
      <c r="J6" s="46">
        <f t="shared" ref="J6:J12" si="4">G6*$J$4</f>
        <v>1.859</v>
      </c>
      <c r="K6" s="45">
        <f t="shared" ref="K6:K12" si="5">D6-C6-I6-J6</f>
        <v>4.1955662499999988</v>
      </c>
      <c r="L6" s="44">
        <f t="shared" ref="L6:L12" si="6">K6/D6</f>
        <v>0.24825835798816565</v>
      </c>
      <c r="N6" s="47">
        <f t="shared" ref="N6:N12" si="7">D6-(D6*$N$4)</f>
        <v>11.829999999999998</v>
      </c>
      <c r="O6" s="47">
        <f t="shared" ref="O6:O12" si="8">N6+F6</f>
        <v>13.519999999999998</v>
      </c>
      <c r="P6" s="47">
        <f t="shared" ref="P6:P12" si="9">O6*$P$4</f>
        <v>0.37179999999999996</v>
      </c>
      <c r="Q6" s="47">
        <f t="shared" ref="Q6:Q12" si="10">O6*$Q$4</f>
        <v>1.3519999999999999</v>
      </c>
      <c r="R6" s="47">
        <f t="shared" ref="R6:R12" si="11">N6-P6-Q6-C6</f>
        <v>-0.22800875000000254</v>
      </c>
      <c r="S6" s="48">
        <f t="shared" ref="S6:S12" si="12">R6/N6</f>
        <v>-1.9273774302620672E-2</v>
      </c>
    </row>
    <row r="7" spans="2:19">
      <c r="B7" s="35" t="s">
        <v>339</v>
      </c>
      <c r="C7" s="36">
        <f>Suíno!E3</f>
        <v>8.2887500000000003</v>
      </c>
      <c r="D7" s="43">
        <v>11.9</v>
      </c>
      <c r="E7" s="44">
        <f t="shared" si="0"/>
        <v>0.69653361344537812</v>
      </c>
      <c r="F7" s="45">
        <f t="shared" si="1"/>
        <v>1.1900000000000002</v>
      </c>
      <c r="G7" s="45">
        <f t="shared" si="2"/>
        <v>13.09</v>
      </c>
      <c r="H7" s="30"/>
      <c r="I7" s="46">
        <f t="shared" si="3"/>
        <v>0.35997499999999999</v>
      </c>
      <c r="J7" s="46">
        <f t="shared" si="4"/>
        <v>1.3090000000000002</v>
      </c>
      <c r="K7" s="45">
        <f t="shared" si="5"/>
        <v>1.942275</v>
      </c>
      <c r="L7" s="44">
        <f t="shared" si="6"/>
        <v>0.16321638655462184</v>
      </c>
      <c r="N7" s="47">
        <f t="shared" si="7"/>
        <v>8.33</v>
      </c>
      <c r="O7" s="47">
        <f t="shared" si="8"/>
        <v>9.52</v>
      </c>
      <c r="P7" s="47">
        <f t="shared" si="9"/>
        <v>0.26179999999999998</v>
      </c>
      <c r="Q7" s="47">
        <f t="shared" si="10"/>
        <v>0.95199999999999996</v>
      </c>
      <c r="R7" s="47">
        <f t="shared" si="11"/>
        <v>-1.1725499999999993</v>
      </c>
      <c r="S7" s="48">
        <f t="shared" si="12"/>
        <v>-0.1407623049219687</v>
      </c>
    </row>
    <row r="8" spans="2:19">
      <c r="B8" s="35" t="s">
        <v>340</v>
      </c>
      <c r="C8" s="36">
        <f>'Sanduíche de frango'!E3</f>
        <v>7.7298687499999996</v>
      </c>
      <c r="D8" s="43">
        <v>10.9</v>
      </c>
      <c r="E8" s="44">
        <f t="shared" si="0"/>
        <v>0.70916227064220183</v>
      </c>
      <c r="F8" s="45">
        <f t="shared" si="1"/>
        <v>1.0900000000000001</v>
      </c>
      <c r="G8" s="45">
        <f t="shared" si="2"/>
        <v>11.99</v>
      </c>
      <c r="H8" s="30"/>
      <c r="I8" s="46">
        <f t="shared" si="3"/>
        <v>0.32972499999999999</v>
      </c>
      <c r="J8" s="46">
        <f t="shared" si="4"/>
        <v>1.1990000000000001</v>
      </c>
      <c r="K8" s="45">
        <f t="shared" si="5"/>
        <v>1.6414062500000008</v>
      </c>
      <c r="L8" s="44">
        <f t="shared" si="6"/>
        <v>0.15058772935779824</v>
      </c>
      <c r="N8" s="47">
        <f t="shared" si="7"/>
        <v>7.6300000000000008</v>
      </c>
      <c r="O8" s="47">
        <f t="shared" si="8"/>
        <v>8.7200000000000006</v>
      </c>
      <c r="P8" s="47">
        <f t="shared" si="9"/>
        <v>0.23980000000000001</v>
      </c>
      <c r="Q8" s="47">
        <f t="shared" si="10"/>
        <v>0.87200000000000011</v>
      </c>
      <c r="R8" s="47">
        <f t="shared" si="11"/>
        <v>-1.2116687499999985</v>
      </c>
      <c r="S8" s="48">
        <f t="shared" si="12"/>
        <v>-0.15880324377457383</v>
      </c>
    </row>
    <row r="9" spans="2:19">
      <c r="B9" s="35" t="s">
        <v>341</v>
      </c>
      <c r="C9" s="36">
        <f>'X-Salada'!E3</f>
        <v>7.1919520833333337</v>
      </c>
      <c r="D9" s="43">
        <v>12.9</v>
      </c>
      <c r="E9" s="44">
        <f t="shared" si="0"/>
        <v>0.55751566537467701</v>
      </c>
      <c r="F9" s="45">
        <f t="shared" si="1"/>
        <v>1.29</v>
      </c>
      <c r="G9" s="45">
        <f t="shared" si="2"/>
        <v>14.190000000000001</v>
      </c>
      <c r="H9" s="30"/>
      <c r="I9" s="46">
        <f t="shared" si="3"/>
        <v>0.39022500000000004</v>
      </c>
      <c r="J9" s="46">
        <f t="shared" si="4"/>
        <v>1.4190000000000003</v>
      </c>
      <c r="K9" s="45">
        <f t="shared" si="5"/>
        <v>3.8988229166666661</v>
      </c>
      <c r="L9" s="44">
        <f t="shared" si="6"/>
        <v>0.30223433462532295</v>
      </c>
      <c r="N9" s="47">
        <f t="shared" si="7"/>
        <v>9.0300000000000011</v>
      </c>
      <c r="O9" s="47">
        <f t="shared" si="8"/>
        <v>10.32</v>
      </c>
      <c r="P9" s="47">
        <f t="shared" si="9"/>
        <v>0.2838</v>
      </c>
      <c r="Q9" s="47">
        <f t="shared" si="10"/>
        <v>1.032</v>
      </c>
      <c r="R9" s="47">
        <f t="shared" si="11"/>
        <v>0.52224791666666803</v>
      </c>
      <c r="S9" s="48">
        <f t="shared" si="12"/>
        <v>5.7834763750461572E-2</v>
      </c>
    </row>
    <row r="10" spans="2:19">
      <c r="B10" s="35" t="s">
        <v>342</v>
      </c>
      <c r="C10" s="36">
        <f>Bananeira!E3</f>
        <v>10.577764583333334</v>
      </c>
      <c r="D10" s="43">
        <v>17.899999999999999</v>
      </c>
      <c r="E10" s="44">
        <f t="shared" si="0"/>
        <v>0.59093656890130364</v>
      </c>
      <c r="F10" s="45">
        <f t="shared" si="1"/>
        <v>1.79</v>
      </c>
      <c r="G10" s="45">
        <f t="shared" si="2"/>
        <v>19.689999999999998</v>
      </c>
      <c r="H10" s="30"/>
      <c r="I10" s="46">
        <f t="shared" si="3"/>
        <v>0.54147499999999993</v>
      </c>
      <c r="J10" s="46">
        <f t="shared" si="4"/>
        <v>1.9689999999999999</v>
      </c>
      <c r="K10" s="45">
        <f t="shared" si="5"/>
        <v>4.8117604166666652</v>
      </c>
      <c r="L10" s="44">
        <f t="shared" si="6"/>
        <v>0.26881343109869638</v>
      </c>
      <c r="N10" s="47">
        <f t="shared" si="7"/>
        <v>12.53</v>
      </c>
      <c r="O10" s="47">
        <f t="shared" si="8"/>
        <v>14.32</v>
      </c>
      <c r="P10" s="47">
        <f t="shared" si="9"/>
        <v>0.39379999999999998</v>
      </c>
      <c r="Q10" s="47">
        <f t="shared" si="10"/>
        <v>1.4320000000000002</v>
      </c>
      <c r="R10" s="47">
        <f t="shared" si="11"/>
        <v>0.12643541666666458</v>
      </c>
      <c r="S10" s="48">
        <f t="shared" si="12"/>
        <v>1.0090615855280493E-2</v>
      </c>
    </row>
    <row r="11" spans="2:19">
      <c r="B11" s="35" t="s">
        <v>343</v>
      </c>
      <c r="C11" s="36">
        <f>'Romeu e Julieta'!E3</f>
        <v>7.3257083333333348</v>
      </c>
      <c r="D11" s="43">
        <v>15.9</v>
      </c>
      <c r="E11" s="44">
        <f t="shared" si="0"/>
        <v>0.46073637316561855</v>
      </c>
      <c r="F11" s="45">
        <f t="shared" si="1"/>
        <v>1.59</v>
      </c>
      <c r="G11" s="45">
        <f t="shared" si="2"/>
        <v>17.490000000000002</v>
      </c>
      <c r="H11" s="30"/>
      <c r="I11" s="46">
        <f t="shared" si="3"/>
        <v>0.48097500000000004</v>
      </c>
      <c r="J11" s="46">
        <f t="shared" si="4"/>
        <v>1.7490000000000003</v>
      </c>
      <c r="K11" s="45">
        <f t="shared" si="5"/>
        <v>6.3443166666666642</v>
      </c>
      <c r="L11" s="44">
        <f t="shared" si="6"/>
        <v>0.39901362683438141</v>
      </c>
      <c r="N11" s="47">
        <f t="shared" si="7"/>
        <v>11.13</v>
      </c>
      <c r="O11" s="47">
        <f t="shared" si="8"/>
        <v>12.72</v>
      </c>
      <c r="P11" s="47">
        <f t="shared" si="9"/>
        <v>0.3498</v>
      </c>
      <c r="Q11" s="47">
        <f t="shared" si="10"/>
        <v>1.2720000000000002</v>
      </c>
      <c r="R11" s="47">
        <f t="shared" si="11"/>
        <v>2.1824916666666656</v>
      </c>
      <c r="S11" s="48">
        <f t="shared" si="12"/>
        <v>0.19609089547768782</v>
      </c>
    </row>
    <row r="12" spans="2:19">
      <c r="B12" s="35" t="s">
        <v>344</v>
      </c>
      <c r="C12" s="36">
        <f>'X-Tudo'!E3</f>
        <v>9.4597520833333348</v>
      </c>
      <c r="D12" s="43">
        <v>16.899999999999999</v>
      </c>
      <c r="E12" s="44">
        <f t="shared" si="0"/>
        <v>0.55974864398422108</v>
      </c>
      <c r="F12" s="45">
        <f t="shared" si="1"/>
        <v>1.69</v>
      </c>
      <c r="G12" s="45">
        <f t="shared" si="2"/>
        <v>18.59</v>
      </c>
      <c r="H12" s="30"/>
      <c r="I12" s="46">
        <f t="shared" si="3"/>
        <v>0.51122500000000004</v>
      </c>
      <c r="J12" s="46">
        <f t="shared" si="4"/>
        <v>1.859</v>
      </c>
      <c r="K12" s="45">
        <f t="shared" si="5"/>
        <v>5.0700229166666642</v>
      </c>
      <c r="L12" s="44">
        <f t="shared" si="6"/>
        <v>0.30000135601577899</v>
      </c>
      <c r="N12" s="47">
        <f t="shared" si="7"/>
        <v>11.829999999999998</v>
      </c>
      <c r="O12" s="47">
        <f t="shared" si="8"/>
        <v>13.519999999999998</v>
      </c>
      <c r="P12" s="47">
        <f t="shared" si="9"/>
        <v>0.37179999999999996</v>
      </c>
      <c r="Q12" s="47">
        <f t="shared" si="10"/>
        <v>1.3519999999999999</v>
      </c>
      <c r="R12" s="47">
        <f t="shared" si="11"/>
        <v>0.64644791666666279</v>
      </c>
      <c r="S12" s="48">
        <f t="shared" si="12"/>
        <v>5.4644794308255529E-2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I27"/>
  <sheetViews>
    <sheetView workbookViewId="0">
      <selection activeCell="A17" sqref="A17:A27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9" ht="24" customHeight="1" thickBot="1">
      <c r="A1" s="100" t="s">
        <v>0</v>
      </c>
      <c r="B1" s="152" t="s">
        <v>239</v>
      </c>
      <c r="C1" s="152"/>
      <c r="D1" s="152"/>
      <c r="E1" s="152"/>
      <c r="F1" s="153" t="s">
        <v>1</v>
      </c>
    </row>
    <row r="2" spans="1:9" ht="16.5" customHeight="1" thickBot="1">
      <c r="A2" s="98" t="s">
        <v>2</v>
      </c>
      <c r="B2" s="99">
        <v>8</v>
      </c>
      <c r="C2" s="156"/>
      <c r="D2" s="156"/>
      <c r="E2" s="156"/>
      <c r="F2" s="154"/>
    </row>
    <row r="3" spans="1:9" ht="16.5" customHeight="1" thickBot="1">
      <c r="A3" s="98" t="s">
        <v>3</v>
      </c>
      <c r="B3" s="97">
        <f>F15</f>
        <v>44.50658</v>
      </c>
      <c r="C3" s="157" t="s">
        <v>4</v>
      </c>
      <c r="D3" s="158"/>
      <c r="E3" s="96">
        <f>(B3/B2)+15%</f>
        <v>5.7133225000000003</v>
      </c>
      <c r="F3" s="155"/>
    </row>
    <row r="4" spans="1:9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9" ht="15.75" customHeight="1">
      <c r="A5" s="90" t="s">
        <v>239</v>
      </c>
      <c r="B5" s="89">
        <v>2</v>
      </c>
      <c r="C5" s="88" t="s">
        <v>11</v>
      </c>
      <c r="D5" s="88" t="s">
        <v>11</v>
      </c>
      <c r="E5" s="14">
        <f>SUMIF(Insumos!$A$1178:$A$1324,A5,Insumos!$D$1178:$D$1324)</f>
        <v>14.99</v>
      </c>
      <c r="F5" s="87">
        <f t="shared" ref="F5:F14" si="0">E5*B5</f>
        <v>29.98</v>
      </c>
      <c r="H5" s="77" t="s">
        <v>7</v>
      </c>
    </row>
    <row r="6" spans="1:9" ht="15.75" customHeight="1">
      <c r="A6" s="86" t="s">
        <v>22</v>
      </c>
      <c r="B6" s="84">
        <v>0.2</v>
      </c>
      <c r="C6" s="83" t="s">
        <v>11</v>
      </c>
      <c r="D6" s="83" t="s">
        <v>11</v>
      </c>
      <c r="E6" s="14">
        <f>SUMIF(Insumos!$A$1178:$A$1324,A6,Insumos!$D$1178:$D$1324)</f>
        <v>4.55</v>
      </c>
      <c r="F6" s="81">
        <f t="shared" si="0"/>
        <v>0.91</v>
      </c>
      <c r="H6" s="77" t="s">
        <v>11</v>
      </c>
      <c r="I6" s="27"/>
    </row>
    <row r="7" spans="1:9" ht="15.75" customHeight="1">
      <c r="A7" s="85" t="s">
        <v>34</v>
      </c>
      <c r="B7" s="84">
        <v>0.01</v>
      </c>
      <c r="C7" s="83" t="s">
        <v>11</v>
      </c>
      <c r="D7" s="83" t="s">
        <v>11</v>
      </c>
      <c r="E7" s="14">
        <f>SUMIF(Insumos!$A$1178:$A$1324,A7,Insumos!$D$1178:$D$1324)</f>
        <v>213.75</v>
      </c>
      <c r="F7" s="81">
        <f t="shared" si="0"/>
        <v>2.1375000000000002</v>
      </c>
      <c r="H7" s="77" t="s">
        <v>12</v>
      </c>
      <c r="I7" s="27"/>
    </row>
    <row r="8" spans="1:9" ht="15.75" customHeight="1">
      <c r="A8" s="85" t="s">
        <v>13</v>
      </c>
      <c r="B8" s="84">
        <v>0.02</v>
      </c>
      <c r="C8" s="83" t="s">
        <v>11</v>
      </c>
      <c r="D8" s="83" t="s">
        <v>11</v>
      </c>
      <c r="E8" s="14">
        <f>SUMIF(Insumos!$A$1178:$A$1324,A8,Insumos!$D$1178:$D$1324)</f>
        <v>3.25</v>
      </c>
      <c r="F8" s="81">
        <f t="shared" si="0"/>
        <v>6.5000000000000002E-2</v>
      </c>
      <c r="H8" s="77" t="s">
        <v>14</v>
      </c>
      <c r="I8" s="27"/>
    </row>
    <row r="9" spans="1:9" ht="15.75" customHeight="1">
      <c r="A9" s="85" t="s">
        <v>75</v>
      </c>
      <c r="B9" s="84">
        <v>1</v>
      </c>
      <c r="C9" s="83" t="s">
        <v>14</v>
      </c>
      <c r="D9" s="83" t="s">
        <v>14</v>
      </c>
      <c r="E9" s="14">
        <f>SUMIF(Insumos!$A$1178:$A$1324,A9,Insumos!$D$1178:$D$1324)</f>
        <v>2</v>
      </c>
      <c r="F9" s="81">
        <f t="shared" si="0"/>
        <v>2</v>
      </c>
      <c r="I9" s="27"/>
    </row>
    <row r="10" spans="1:9" ht="15.75" customHeight="1">
      <c r="A10" s="85" t="s">
        <v>19</v>
      </c>
      <c r="B10" s="84">
        <v>8</v>
      </c>
      <c r="C10" s="83" t="s">
        <v>7</v>
      </c>
      <c r="D10" s="83" t="s">
        <v>7</v>
      </c>
      <c r="E10" s="14">
        <f>SUMIF(Insumos!$A$1178:$A$1324,A10,Insumos!$D$1178:$D$1324)</f>
        <v>0.57471000000000005</v>
      </c>
      <c r="F10" s="81">
        <f t="shared" si="0"/>
        <v>4.5976800000000004</v>
      </c>
      <c r="I10" s="27"/>
    </row>
    <row r="11" spans="1:9" ht="15.75" customHeight="1">
      <c r="A11" s="85" t="s">
        <v>90</v>
      </c>
      <c r="B11" s="84">
        <v>0.2</v>
      </c>
      <c r="C11" s="83" t="s">
        <v>11</v>
      </c>
      <c r="D11" s="83" t="s">
        <v>11</v>
      </c>
      <c r="E11" s="14">
        <f>SUMIF(Insumos!$A$1178:$A$1324,A11,Insumos!$D$1178:$D$1324)</f>
        <v>2</v>
      </c>
      <c r="F11" s="81">
        <f t="shared" si="0"/>
        <v>0.4</v>
      </c>
      <c r="I11" s="27"/>
    </row>
    <row r="12" spans="1:9" ht="15.75" customHeight="1">
      <c r="A12" s="85" t="s">
        <v>89</v>
      </c>
      <c r="B12" s="84">
        <v>1</v>
      </c>
      <c r="C12" s="83" t="s">
        <v>7</v>
      </c>
      <c r="D12" s="83" t="s">
        <v>7</v>
      </c>
      <c r="E12" s="14">
        <f>SUMIF(Insumos!$A$1178:$A$1324,A12,Insumos!$D$1178:$D$1324)</f>
        <v>1.8964000000000001</v>
      </c>
      <c r="F12" s="81">
        <f t="shared" si="0"/>
        <v>1.8964000000000001</v>
      </c>
      <c r="I12" s="27"/>
    </row>
    <row r="13" spans="1:9" ht="15.75" customHeight="1">
      <c r="A13" s="85" t="s">
        <v>107</v>
      </c>
      <c r="B13" s="84">
        <v>1</v>
      </c>
      <c r="C13" s="83" t="s">
        <v>14</v>
      </c>
      <c r="D13" s="83" t="s">
        <v>14</v>
      </c>
      <c r="E13" s="14">
        <f>SUMIF(Insumos!$A$1178:$A$1324,A13,Insumos!$D$1178:$D$1324)</f>
        <v>2</v>
      </c>
      <c r="F13" s="81">
        <f t="shared" si="0"/>
        <v>2</v>
      </c>
      <c r="I13" s="27"/>
    </row>
    <row r="14" spans="1:9" ht="15.75" customHeight="1">
      <c r="A14" s="85" t="s">
        <v>21</v>
      </c>
      <c r="B14" s="84">
        <v>4</v>
      </c>
      <c r="C14" s="83" t="s">
        <v>7</v>
      </c>
      <c r="D14" s="83" t="s">
        <v>7</v>
      </c>
      <c r="E14" s="14">
        <f>SUMIF(Insumos!$A$1178:$A$1324,A14,Insumos!$D$1178:$D$1324)</f>
        <v>0.13</v>
      </c>
      <c r="F14" s="81">
        <f t="shared" si="0"/>
        <v>0.52</v>
      </c>
      <c r="I14" s="27"/>
    </row>
    <row r="15" spans="1:9" ht="16" thickBot="1">
      <c r="A15" s="159"/>
      <c r="B15" s="159"/>
      <c r="C15" s="159"/>
      <c r="D15" s="160"/>
      <c r="E15" s="80" t="s">
        <v>15</v>
      </c>
      <c r="F15" s="79">
        <f>SUM(F5:F14)</f>
        <v>44.50658</v>
      </c>
      <c r="I15" s="27"/>
    </row>
    <row r="16" spans="1:9" ht="16" thickBot="1">
      <c r="A16" s="149" t="s">
        <v>16</v>
      </c>
      <c r="B16" s="150"/>
      <c r="C16" s="150"/>
      <c r="D16" s="150"/>
      <c r="E16" s="150"/>
      <c r="F16" s="151"/>
    </row>
    <row r="17" spans="1:6" ht="15">
      <c r="A17" s="27" t="s">
        <v>277</v>
      </c>
      <c r="B17" s="114"/>
      <c r="C17" s="114"/>
      <c r="D17" s="114"/>
      <c r="E17" s="114"/>
      <c r="F17" s="113"/>
    </row>
    <row r="18" spans="1:6" ht="15">
      <c r="A18" s="27" t="s">
        <v>276</v>
      </c>
      <c r="B18" s="112"/>
      <c r="C18" s="112"/>
      <c r="D18" s="112"/>
      <c r="E18" s="112"/>
      <c r="F18" s="111"/>
    </row>
    <row r="19" spans="1:6" ht="15">
      <c r="A19" s="27" t="s">
        <v>275</v>
      </c>
      <c r="B19" s="112"/>
      <c r="C19" s="112"/>
      <c r="D19" s="112"/>
      <c r="E19" s="112"/>
      <c r="F19" s="111"/>
    </row>
    <row r="20" spans="1:6" ht="15">
      <c r="A20" s="27" t="s">
        <v>274</v>
      </c>
      <c r="B20" s="112"/>
      <c r="C20" s="112"/>
      <c r="D20" s="112"/>
      <c r="E20" s="112"/>
      <c r="F20" s="111"/>
    </row>
    <row r="21" spans="1:6" ht="15">
      <c r="A21" s="27" t="s">
        <v>273</v>
      </c>
      <c r="B21" s="112"/>
      <c r="C21" s="112"/>
      <c r="D21" s="112"/>
      <c r="E21" s="112"/>
      <c r="F21" s="111"/>
    </row>
    <row r="22" spans="1:6" ht="15">
      <c r="A22" s="27" t="s">
        <v>272</v>
      </c>
      <c r="B22" s="112"/>
      <c r="C22" s="112"/>
      <c r="D22" s="112"/>
      <c r="E22" s="112"/>
      <c r="F22" s="111"/>
    </row>
    <row r="23" spans="1:6" ht="15">
      <c r="A23" s="27" t="s">
        <v>271</v>
      </c>
      <c r="B23" s="112"/>
      <c r="C23" s="112"/>
      <c r="D23" s="112"/>
      <c r="E23" s="112"/>
      <c r="F23" s="111"/>
    </row>
    <row r="24" spans="1:6" ht="15">
      <c r="A24" s="27" t="s">
        <v>270</v>
      </c>
      <c r="B24" s="112"/>
      <c r="C24" s="112"/>
      <c r="D24" s="112"/>
      <c r="E24" s="112"/>
      <c r="F24" s="111"/>
    </row>
    <row r="25" spans="1:6" ht="15">
      <c r="A25" s="27" t="s">
        <v>269</v>
      </c>
      <c r="B25" s="112"/>
      <c r="C25" s="112"/>
      <c r="D25" s="112"/>
      <c r="E25" s="112"/>
      <c r="F25" s="111"/>
    </row>
    <row r="26" spans="1:6" ht="15">
      <c r="A26" s="27" t="s">
        <v>268</v>
      </c>
      <c r="B26" s="78"/>
      <c r="C26" s="78"/>
      <c r="D26" s="78"/>
      <c r="E26" s="78"/>
      <c r="F26" s="78"/>
    </row>
    <row r="27" spans="1:6" ht="15">
      <c r="A27" s="28" t="s">
        <v>267</v>
      </c>
    </row>
  </sheetData>
  <mergeCells count="6">
    <mergeCell ref="A16:F16"/>
    <mergeCell ref="B1:E1"/>
    <mergeCell ref="F1:F3"/>
    <mergeCell ref="C2:E2"/>
    <mergeCell ref="C3:D3"/>
    <mergeCell ref="A15:D15"/>
  </mergeCells>
  <dataValidations count="1">
    <dataValidation type="list" allowBlank="1" showInputMessage="1" showErrorMessage="1" sqref="C5:D14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H23"/>
  <sheetViews>
    <sheetView workbookViewId="0">
      <selection activeCell="B6" sqref="B6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278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1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F12</f>
        <v>11.493493333333332</v>
      </c>
      <c r="C3" s="157" t="s">
        <v>4</v>
      </c>
      <c r="D3" s="158"/>
      <c r="E3" s="96">
        <f>(B3/B2)+15%</f>
        <v>11.643493333333332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>
      <c r="A5" s="90" t="s">
        <v>236</v>
      </c>
      <c r="B5" s="89">
        <v>0.15</v>
      </c>
      <c r="C5" s="88" t="s">
        <v>11</v>
      </c>
      <c r="D5" s="88" t="s">
        <v>11</v>
      </c>
      <c r="E5" s="14">
        <f>SUMIF(Insumos!$A$1178:$A$1324,A5,Insumos!$D$1178:$D$1324)</f>
        <v>41</v>
      </c>
      <c r="F5" s="87">
        <f t="shared" ref="F5:F11" si="0">E5*B5</f>
        <v>6.1499999999999995</v>
      </c>
      <c r="H5" s="77" t="s">
        <v>7</v>
      </c>
    </row>
    <row r="6" spans="1:8" ht="15.75" customHeight="1">
      <c r="A6" s="86" t="s">
        <v>266</v>
      </c>
      <c r="B6" s="84">
        <v>1</v>
      </c>
      <c r="C6" s="83" t="s">
        <v>7</v>
      </c>
      <c r="D6" s="83" t="s">
        <v>7</v>
      </c>
      <c r="E6" s="14">
        <f>SUMIF(Insumos!$A$1178:$A$1324,A6,Insumos!$D$1178:$D$1324)</f>
        <v>1.8442000000000001</v>
      </c>
      <c r="F6" s="81">
        <f t="shared" si="0"/>
        <v>1.8442000000000001</v>
      </c>
      <c r="H6" s="77" t="s">
        <v>11</v>
      </c>
    </row>
    <row r="7" spans="1:8" ht="15.75" customHeight="1">
      <c r="A7" s="85" t="s">
        <v>34</v>
      </c>
      <c r="B7" s="84">
        <v>5.0000000000000001E-3</v>
      </c>
      <c r="C7" s="83" t="s">
        <v>11</v>
      </c>
      <c r="D7" s="83" t="s">
        <v>11</v>
      </c>
      <c r="E7" s="14">
        <f>SUMIF(Insumos!$A$1178:$A$1324,A7,Insumos!$D$1178:$D$1324)</f>
        <v>213.75</v>
      </c>
      <c r="F7" s="81">
        <f t="shared" si="0"/>
        <v>1.0687500000000001</v>
      </c>
      <c r="H7" s="77" t="s">
        <v>12</v>
      </c>
    </row>
    <row r="8" spans="1:8" ht="15.75" customHeight="1">
      <c r="A8" s="85" t="s">
        <v>13</v>
      </c>
      <c r="B8" s="84">
        <v>0.01</v>
      </c>
      <c r="C8" s="83" t="s">
        <v>11</v>
      </c>
      <c r="D8" s="83" t="s">
        <v>11</v>
      </c>
      <c r="E8" s="14">
        <f>SUMIF(Insumos!$A$1178:$A$1324,A8,Insumos!$D$1178:$D$1324)</f>
        <v>3.25</v>
      </c>
      <c r="F8" s="81">
        <f t="shared" si="0"/>
        <v>3.2500000000000001E-2</v>
      </c>
      <c r="H8" s="77" t="s">
        <v>14</v>
      </c>
    </row>
    <row r="9" spans="1:8" ht="15.75" customHeight="1">
      <c r="A9" s="85" t="s">
        <v>19</v>
      </c>
      <c r="B9" s="84">
        <v>1</v>
      </c>
      <c r="C9" s="83" t="s">
        <v>7</v>
      </c>
      <c r="D9" s="83" t="s">
        <v>7</v>
      </c>
      <c r="E9" s="14">
        <f>SUMIF(Insumos!$A$1178:$A$1324,A9,Insumos!$D$1178:$D$1324)</f>
        <v>0.57471000000000005</v>
      </c>
      <c r="F9" s="81">
        <f t="shared" si="0"/>
        <v>0.57471000000000005</v>
      </c>
    </row>
    <row r="10" spans="1:8" ht="15.75" customHeight="1">
      <c r="A10" s="85" t="s">
        <v>279</v>
      </c>
      <c r="B10" s="84">
        <v>1</v>
      </c>
      <c r="C10" s="83" t="s">
        <v>7</v>
      </c>
      <c r="D10" s="83" t="s">
        <v>7</v>
      </c>
      <c r="E10" s="14">
        <f>SUMIF(Insumos!$A$1178:$A$1324,A10,Insumos!$D$1178:$D$1324)</f>
        <v>1.3833333333333333</v>
      </c>
      <c r="F10" s="81">
        <f t="shared" si="0"/>
        <v>1.3833333333333333</v>
      </c>
    </row>
    <row r="11" spans="1:8" ht="15.75" customHeight="1">
      <c r="A11" s="85" t="s">
        <v>18</v>
      </c>
      <c r="B11" s="84">
        <v>1</v>
      </c>
      <c r="C11" s="83" t="s">
        <v>7</v>
      </c>
      <c r="D11" s="83" t="s">
        <v>7</v>
      </c>
      <c r="E11" s="14">
        <f>SUMIF(Insumos!$A$1178:$A$1324,A11,Insumos!$D$1178:$D$1324)</f>
        <v>0.44</v>
      </c>
      <c r="F11" s="81">
        <f t="shared" si="0"/>
        <v>0.44</v>
      </c>
    </row>
    <row r="12" spans="1:8" ht="16" thickBot="1">
      <c r="A12" s="159"/>
      <c r="B12" s="159"/>
      <c r="C12" s="159"/>
      <c r="D12" s="160"/>
      <c r="E12" s="80" t="s">
        <v>15</v>
      </c>
      <c r="F12" s="79">
        <f>SUM(F5:F11)</f>
        <v>11.493493333333332</v>
      </c>
    </row>
    <row r="13" spans="1:8" ht="16" thickBot="1">
      <c r="A13" s="149" t="s">
        <v>16</v>
      </c>
      <c r="B13" s="150"/>
      <c r="C13" s="150"/>
      <c r="D13" s="150"/>
      <c r="E13" s="150"/>
      <c r="F13" s="151"/>
    </row>
    <row r="14" spans="1:8" ht="15">
      <c r="A14" s="165"/>
      <c r="B14" s="165"/>
      <c r="C14" s="165"/>
      <c r="D14" s="165"/>
      <c r="E14" s="165"/>
      <c r="F14" s="165"/>
    </row>
    <row r="15" spans="1:8" ht="15">
      <c r="A15" s="161"/>
      <c r="B15" s="161"/>
      <c r="C15" s="161"/>
      <c r="D15" s="161"/>
      <c r="E15" s="161"/>
      <c r="F15" s="161"/>
    </row>
    <row r="16" spans="1:8" ht="15">
      <c r="A16" s="161"/>
      <c r="B16" s="161"/>
      <c r="C16" s="161"/>
      <c r="D16" s="161"/>
      <c r="E16" s="161"/>
      <c r="F16" s="161"/>
    </row>
    <row r="17" spans="1:6" ht="15">
      <c r="A17" s="162"/>
      <c r="B17" s="163"/>
      <c r="C17" s="163"/>
      <c r="D17" s="163"/>
      <c r="E17" s="163"/>
      <c r="F17" s="164"/>
    </row>
    <row r="18" spans="1:6" ht="15">
      <c r="A18" s="162"/>
      <c r="B18" s="163"/>
      <c r="C18" s="163"/>
      <c r="D18" s="163"/>
      <c r="E18" s="163"/>
      <c r="F18" s="164"/>
    </row>
    <row r="19" spans="1:6" ht="15">
      <c r="A19" s="162"/>
      <c r="B19" s="163"/>
      <c r="C19" s="163"/>
      <c r="D19" s="163"/>
      <c r="E19" s="163"/>
      <c r="F19" s="164"/>
    </row>
    <row r="20" spans="1:6" ht="15">
      <c r="A20" s="162"/>
      <c r="B20" s="163"/>
      <c r="C20" s="163"/>
      <c r="D20" s="163"/>
      <c r="E20" s="163"/>
      <c r="F20" s="164"/>
    </row>
    <row r="21" spans="1:6" ht="15">
      <c r="A21" s="162"/>
      <c r="B21" s="163"/>
      <c r="C21" s="163"/>
      <c r="D21" s="163"/>
      <c r="E21" s="163"/>
      <c r="F21" s="164"/>
    </row>
    <row r="22" spans="1:6" ht="15">
      <c r="A22" s="161"/>
      <c r="B22" s="161"/>
      <c r="C22" s="161"/>
      <c r="D22" s="161"/>
      <c r="E22" s="161"/>
      <c r="F22" s="161"/>
    </row>
    <row r="23" spans="1:6">
      <c r="A23" s="78"/>
      <c r="B23" s="78"/>
      <c r="C23" s="78"/>
      <c r="D23" s="78"/>
      <c r="E23" s="78"/>
      <c r="F23" s="78"/>
    </row>
  </sheetData>
  <mergeCells count="15">
    <mergeCell ref="A20:F20"/>
    <mergeCell ref="A21:F21"/>
    <mergeCell ref="A22:F22"/>
    <mergeCell ref="A14:F14"/>
    <mergeCell ref="A15:F15"/>
    <mergeCell ref="A16:F16"/>
    <mergeCell ref="A17:F17"/>
    <mergeCell ref="A18:F18"/>
    <mergeCell ref="A19:F19"/>
    <mergeCell ref="A13:F13"/>
    <mergeCell ref="B1:E1"/>
    <mergeCell ref="F1:F3"/>
    <mergeCell ref="C2:E2"/>
    <mergeCell ref="C3:D3"/>
    <mergeCell ref="A12:D12"/>
  </mergeCells>
  <dataValidations count="1">
    <dataValidation type="list" allowBlank="1" showInputMessage="1" showErrorMessage="1" sqref="C5:D11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H23"/>
  <sheetViews>
    <sheetView workbookViewId="0">
      <selection activeCell="B6" sqref="B6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280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1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F12</f>
        <v>12.174015555555556</v>
      </c>
      <c r="C3" s="157" t="s">
        <v>4</v>
      </c>
      <c r="D3" s="158"/>
      <c r="E3" s="96">
        <f>(B3/B2)+15%</f>
        <v>12.324015555555556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>
      <c r="A5" s="90" t="s">
        <v>281</v>
      </c>
      <c r="B5" s="89">
        <v>0.2</v>
      </c>
      <c r="C5" s="88" t="s">
        <v>11</v>
      </c>
      <c r="D5" s="88" t="s">
        <v>11</v>
      </c>
      <c r="E5" s="14">
        <f>SUMIF(Insumos!$A$1178:$A$1324,A5,Insumos!$D$1178:$D$1324)</f>
        <v>44</v>
      </c>
      <c r="F5" s="87">
        <f t="shared" ref="F5:F11" si="0">E5*B5</f>
        <v>8.8000000000000007</v>
      </c>
      <c r="H5" s="77" t="s">
        <v>7</v>
      </c>
    </row>
    <row r="6" spans="1:8" ht="15.75" customHeight="1">
      <c r="A6" s="86" t="s">
        <v>41</v>
      </c>
      <c r="B6" s="84">
        <v>1</v>
      </c>
      <c r="C6" s="83" t="s">
        <v>7</v>
      </c>
      <c r="D6" s="83" t="s">
        <v>7</v>
      </c>
      <c r="E6" s="14">
        <f>SUMIF(Insumos!$A$1178:$A$1324,A6,Insumos!$D$1178:$D$1324)</f>
        <v>1.6980555555555554</v>
      </c>
      <c r="F6" s="81">
        <f t="shared" si="0"/>
        <v>1.6980555555555554</v>
      </c>
      <c r="H6" s="77" t="s">
        <v>11</v>
      </c>
    </row>
    <row r="7" spans="1:8" ht="15.75" customHeight="1">
      <c r="A7" s="85" t="s">
        <v>34</v>
      </c>
      <c r="B7" s="84">
        <v>5.0000000000000001E-3</v>
      </c>
      <c r="C7" s="83" t="s">
        <v>11</v>
      </c>
      <c r="D7" s="83" t="s">
        <v>11</v>
      </c>
      <c r="E7" s="14">
        <f>SUMIF(Insumos!$A$1178:$A$1324,A7,Insumos!$D$1178:$D$1324)</f>
        <v>213.75</v>
      </c>
      <c r="F7" s="81">
        <f t="shared" si="0"/>
        <v>1.0687500000000001</v>
      </c>
      <c r="H7" s="77" t="s">
        <v>12</v>
      </c>
    </row>
    <row r="8" spans="1:8" ht="15.75" customHeight="1">
      <c r="A8" s="85" t="s">
        <v>13</v>
      </c>
      <c r="B8" s="84">
        <v>0.01</v>
      </c>
      <c r="C8" s="83" t="s">
        <v>11</v>
      </c>
      <c r="D8" s="83" t="s">
        <v>11</v>
      </c>
      <c r="E8" s="14">
        <f>SUMIF(Insumos!$A$1178:$A$1324,A8,Insumos!$D$1178:$D$1324)</f>
        <v>3.25</v>
      </c>
      <c r="F8" s="81">
        <f t="shared" si="0"/>
        <v>3.2500000000000001E-2</v>
      </c>
      <c r="H8" s="77" t="s">
        <v>14</v>
      </c>
    </row>
    <row r="9" spans="1:8" ht="15.75" customHeight="1">
      <c r="A9" s="85" t="s">
        <v>19</v>
      </c>
      <c r="B9" s="84">
        <v>1</v>
      </c>
      <c r="C9" s="83" t="s">
        <v>7</v>
      </c>
      <c r="D9" s="83" t="s">
        <v>7</v>
      </c>
      <c r="E9" s="14">
        <f>SUMIF(Insumos!$A$1178:$A$1324,A9,Insumos!$D$1178:$D$1324)</f>
        <v>0.57471000000000005</v>
      </c>
      <c r="F9" s="81">
        <f t="shared" si="0"/>
        <v>0.57471000000000005</v>
      </c>
    </row>
    <row r="10" spans="1:8" ht="15.75" customHeight="1">
      <c r="A10" s="85"/>
      <c r="B10" s="84"/>
      <c r="C10" s="83"/>
      <c r="D10" s="83"/>
      <c r="E10" s="14">
        <f>SUMIF(Insumos!$A$1178:$A$1324,A10,Insumos!$D$1178:$D$1324)</f>
        <v>0</v>
      </c>
      <c r="F10" s="81">
        <f t="shared" si="0"/>
        <v>0</v>
      </c>
    </row>
    <row r="11" spans="1:8" ht="15.75" customHeight="1">
      <c r="A11" s="85"/>
      <c r="B11" s="84"/>
      <c r="C11" s="83"/>
      <c r="D11" s="83"/>
      <c r="E11" s="14">
        <f>SUMIF(Insumos!$A$1178:$A$1324,A11,Insumos!$D$1178:$D$1324)</f>
        <v>0</v>
      </c>
      <c r="F11" s="81">
        <f t="shared" si="0"/>
        <v>0</v>
      </c>
    </row>
    <row r="12" spans="1:8" ht="16" thickBot="1">
      <c r="A12" s="159"/>
      <c r="B12" s="159"/>
      <c r="C12" s="159"/>
      <c r="D12" s="160"/>
      <c r="E12" s="80" t="s">
        <v>15</v>
      </c>
      <c r="F12" s="79">
        <f>SUM(F5:F11)</f>
        <v>12.174015555555556</v>
      </c>
    </row>
    <row r="13" spans="1:8" ht="16" thickBot="1">
      <c r="A13" s="149" t="s">
        <v>16</v>
      </c>
      <c r="B13" s="150"/>
      <c r="C13" s="150"/>
      <c r="D13" s="150"/>
      <c r="E13" s="150"/>
      <c r="F13" s="151"/>
    </row>
    <row r="14" spans="1:8" ht="15">
      <c r="A14" s="165"/>
      <c r="B14" s="165"/>
      <c r="C14" s="165"/>
      <c r="D14" s="165"/>
      <c r="E14" s="165"/>
      <c r="F14" s="165"/>
    </row>
    <row r="15" spans="1:8" ht="15">
      <c r="A15" s="161"/>
      <c r="B15" s="161"/>
      <c r="C15" s="161"/>
      <c r="D15" s="161"/>
      <c r="E15" s="161"/>
      <c r="F15" s="161"/>
    </row>
    <row r="16" spans="1:8" ht="15">
      <c r="A16" s="161"/>
      <c r="B16" s="161"/>
      <c r="C16" s="161"/>
      <c r="D16" s="161"/>
      <c r="E16" s="161"/>
      <c r="F16" s="161"/>
    </row>
    <row r="17" spans="1:6" ht="15">
      <c r="A17" s="162"/>
      <c r="B17" s="163"/>
      <c r="C17" s="163"/>
      <c r="D17" s="163"/>
      <c r="E17" s="163"/>
      <c r="F17" s="164"/>
    </row>
    <row r="18" spans="1:6" ht="15">
      <c r="A18" s="162"/>
      <c r="B18" s="163"/>
      <c r="C18" s="163"/>
      <c r="D18" s="163"/>
      <c r="E18" s="163"/>
      <c r="F18" s="164"/>
    </row>
    <row r="19" spans="1:6" ht="15">
      <c r="A19" s="162"/>
      <c r="B19" s="163"/>
      <c r="C19" s="163"/>
      <c r="D19" s="163"/>
      <c r="E19" s="163"/>
      <c r="F19" s="164"/>
    </row>
    <row r="20" spans="1:6" ht="15">
      <c r="A20" s="162"/>
      <c r="B20" s="163"/>
      <c r="C20" s="163"/>
      <c r="D20" s="163"/>
      <c r="E20" s="163"/>
      <c r="F20" s="164"/>
    </row>
    <row r="21" spans="1:6" ht="15">
      <c r="A21" s="162"/>
      <c r="B21" s="163"/>
      <c r="C21" s="163"/>
      <c r="D21" s="163"/>
      <c r="E21" s="163"/>
      <c r="F21" s="164"/>
    </row>
    <row r="22" spans="1:6" ht="15">
      <c r="A22" s="161"/>
      <c r="B22" s="161"/>
      <c r="C22" s="161"/>
      <c r="D22" s="161"/>
      <c r="E22" s="161"/>
      <c r="F22" s="161"/>
    </row>
    <row r="23" spans="1:6">
      <c r="A23" s="78"/>
      <c r="B23" s="78"/>
      <c r="C23" s="78"/>
      <c r="D23" s="78"/>
      <c r="E23" s="78"/>
      <c r="F23" s="78"/>
    </row>
  </sheetData>
  <mergeCells count="15">
    <mergeCell ref="A20:F20"/>
    <mergeCell ref="A21:F21"/>
    <mergeCell ref="A22:F22"/>
    <mergeCell ref="A14:F14"/>
    <mergeCell ref="A15:F15"/>
    <mergeCell ref="A16:F16"/>
    <mergeCell ref="A17:F17"/>
    <mergeCell ref="A18:F18"/>
    <mergeCell ref="A19:F19"/>
    <mergeCell ref="A13:F13"/>
    <mergeCell ref="B1:E1"/>
    <mergeCell ref="F1:F3"/>
    <mergeCell ref="C2:E2"/>
    <mergeCell ref="C3:D3"/>
    <mergeCell ref="A12:D12"/>
  </mergeCells>
  <dataValidations count="1">
    <dataValidation type="list" allowBlank="1" showInputMessage="1" showErrorMessage="1" sqref="C5:D11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H23"/>
  <sheetViews>
    <sheetView workbookViewId="0">
      <selection activeCell="B6" sqref="B6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283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1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F12</f>
        <v>24.30244875</v>
      </c>
      <c r="C3" s="157" t="s">
        <v>4</v>
      </c>
      <c r="D3" s="158"/>
      <c r="E3" s="96">
        <f>(B3/B2)+15%</f>
        <v>24.452448749999999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>
      <c r="A5" s="90" t="s">
        <v>281</v>
      </c>
      <c r="B5" s="89">
        <v>0.4</v>
      </c>
      <c r="C5" s="88" t="s">
        <v>11</v>
      </c>
      <c r="D5" s="88" t="s">
        <v>11</v>
      </c>
      <c r="E5" s="14">
        <f>SUMIF(Insumos!$A$1178:$A$1324,A5,Insumos!$D$1178:$D$1324)</f>
        <v>44</v>
      </c>
      <c r="F5" s="87">
        <f t="shared" ref="F5:F11" si="0">E5*B5</f>
        <v>17.600000000000001</v>
      </c>
      <c r="H5" s="77" t="s">
        <v>7</v>
      </c>
    </row>
    <row r="6" spans="1:8" ht="15.75" customHeight="1">
      <c r="A6" s="86" t="s">
        <v>41</v>
      </c>
      <c r="B6" s="84">
        <v>1</v>
      </c>
      <c r="C6" s="83" t="s">
        <v>7</v>
      </c>
      <c r="D6" s="83" t="s">
        <v>7</v>
      </c>
      <c r="E6" s="14">
        <f>SUMIF(Insumos!$A$1178:$A$1324,A6,Insumos!$D$1178:$D$1324)</f>
        <v>1.6980555555555554</v>
      </c>
      <c r="F6" s="81">
        <f t="shared" si="0"/>
        <v>1.6980555555555554</v>
      </c>
      <c r="H6" s="77" t="s">
        <v>11</v>
      </c>
    </row>
    <row r="7" spans="1:8" ht="15.75" customHeight="1">
      <c r="A7" s="85" t="s">
        <v>34</v>
      </c>
      <c r="B7" s="84">
        <v>5.0000000000000001E-3</v>
      </c>
      <c r="C7" s="83" t="s">
        <v>11</v>
      </c>
      <c r="D7" s="83" t="s">
        <v>11</v>
      </c>
      <c r="E7" s="14">
        <f>SUMIF(Insumos!$A$1178:$A$1324,A7,Insumos!$D$1178:$D$1324)</f>
        <v>213.75</v>
      </c>
      <c r="F7" s="81">
        <f t="shared" si="0"/>
        <v>1.0687500000000001</v>
      </c>
      <c r="H7" s="77" t="s">
        <v>12</v>
      </c>
    </row>
    <row r="8" spans="1:8" ht="15.75" customHeight="1">
      <c r="A8" s="85" t="s">
        <v>13</v>
      </c>
      <c r="B8" s="84">
        <v>0.01</v>
      </c>
      <c r="C8" s="83" t="s">
        <v>11</v>
      </c>
      <c r="D8" s="83" t="s">
        <v>11</v>
      </c>
      <c r="E8" s="14">
        <f>SUMIF(Insumos!$A$1178:$A$1324,A8,Insumos!$D$1178:$D$1324)</f>
        <v>3.25</v>
      </c>
      <c r="F8" s="81">
        <f t="shared" si="0"/>
        <v>3.2500000000000001E-2</v>
      </c>
      <c r="H8" s="77" t="s">
        <v>14</v>
      </c>
    </row>
    <row r="9" spans="1:8" ht="15.75" customHeight="1">
      <c r="A9" s="85" t="s">
        <v>19</v>
      </c>
      <c r="B9" s="84">
        <v>1</v>
      </c>
      <c r="C9" s="83" t="s">
        <v>7</v>
      </c>
      <c r="D9" s="83" t="s">
        <v>7</v>
      </c>
      <c r="E9" s="14">
        <f>SUMIF(Insumos!$A$1178:$A$1324,A9,Insumos!$D$1178:$D$1324)</f>
        <v>0.57471000000000005</v>
      </c>
      <c r="F9" s="81">
        <f t="shared" si="0"/>
        <v>0.57471000000000005</v>
      </c>
    </row>
    <row r="10" spans="1:8" ht="15.75" customHeight="1">
      <c r="A10" s="85" t="s">
        <v>76</v>
      </c>
      <c r="B10" s="84">
        <v>1</v>
      </c>
      <c r="C10" s="83" t="s">
        <v>7</v>
      </c>
      <c r="D10" s="83" t="s">
        <v>7</v>
      </c>
      <c r="E10" s="14">
        <f>SUMIF(Insumos!$A$1178:$A$1324,A10,Insumos!$D$1178:$D$1324)</f>
        <v>2.6784331944444446</v>
      </c>
      <c r="F10" s="81">
        <f t="shared" si="0"/>
        <v>2.6784331944444446</v>
      </c>
    </row>
    <row r="11" spans="1:8" ht="15.75" customHeight="1">
      <c r="A11" s="85" t="s">
        <v>21</v>
      </c>
      <c r="B11" s="84">
        <v>5</v>
      </c>
      <c r="C11" s="83" t="s">
        <v>7</v>
      </c>
      <c r="D11" s="83" t="s">
        <v>7</v>
      </c>
      <c r="E11" s="14">
        <f>SUMIF(Insumos!$A$1178:$A$1324,A11,Insumos!$D$1178:$D$1324)</f>
        <v>0.13</v>
      </c>
      <c r="F11" s="81">
        <f t="shared" si="0"/>
        <v>0.65</v>
      </c>
    </row>
    <row r="12" spans="1:8" ht="16" thickBot="1">
      <c r="A12" s="159"/>
      <c r="B12" s="159"/>
      <c r="C12" s="159"/>
      <c r="D12" s="160"/>
      <c r="E12" s="80" t="s">
        <v>15</v>
      </c>
      <c r="F12" s="79">
        <f>SUM(F5:F11)</f>
        <v>24.30244875</v>
      </c>
    </row>
    <row r="13" spans="1:8" ht="16" thickBot="1">
      <c r="A13" s="149" t="s">
        <v>16</v>
      </c>
      <c r="B13" s="150"/>
      <c r="C13" s="150"/>
      <c r="D13" s="150"/>
      <c r="E13" s="150"/>
      <c r="F13" s="151"/>
    </row>
    <row r="14" spans="1:8" ht="15">
      <c r="A14" s="165"/>
      <c r="B14" s="165"/>
      <c r="C14" s="165"/>
      <c r="D14" s="165"/>
      <c r="E14" s="165"/>
      <c r="F14" s="165"/>
    </row>
    <row r="15" spans="1:8" ht="15">
      <c r="A15" s="161"/>
      <c r="B15" s="161"/>
      <c r="C15" s="161"/>
      <c r="D15" s="161"/>
      <c r="E15" s="161"/>
      <c r="F15" s="161"/>
    </row>
    <row r="16" spans="1:8" ht="15">
      <c r="A16" s="161"/>
      <c r="B16" s="161"/>
      <c r="C16" s="161"/>
      <c r="D16" s="161"/>
      <c r="E16" s="161"/>
      <c r="F16" s="161"/>
    </row>
    <row r="17" spans="1:6" ht="15">
      <c r="A17" s="162"/>
      <c r="B17" s="163"/>
      <c r="C17" s="163"/>
      <c r="D17" s="163"/>
      <c r="E17" s="163"/>
      <c r="F17" s="164"/>
    </row>
    <row r="18" spans="1:6" ht="15">
      <c r="A18" s="162"/>
      <c r="B18" s="163"/>
      <c r="C18" s="163"/>
      <c r="D18" s="163"/>
      <c r="E18" s="163"/>
      <c r="F18" s="164"/>
    </row>
    <row r="19" spans="1:6" ht="15">
      <c r="A19" s="162"/>
      <c r="B19" s="163"/>
      <c r="C19" s="163"/>
      <c r="D19" s="163"/>
      <c r="E19" s="163"/>
      <c r="F19" s="164"/>
    </row>
    <row r="20" spans="1:6" ht="15">
      <c r="A20" s="162"/>
      <c r="B20" s="163"/>
      <c r="C20" s="163"/>
      <c r="D20" s="163"/>
      <c r="E20" s="163"/>
      <c r="F20" s="164"/>
    </row>
    <row r="21" spans="1:6" ht="15">
      <c r="A21" s="162"/>
      <c r="B21" s="163"/>
      <c r="C21" s="163"/>
      <c r="D21" s="163"/>
      <c r="E21" s="163"/>
      <c r="F21" s="164"/>
    </row>
    <row r="22" spans="1:6" ht="15">
      <c r="A22" s="161"/>
      <c r="B22" s="161"/>
      <c r="C22" s="161"/>
      <c r="D22" s="161"/>
      <c r="E22" s="161"/>
      <c r="F22" s="161"/>
    </row>
    <row r="23" spans="1:6">
      <c r="A23" s="78"/>
      <c r="B23" s="78"/>
      <c r="C23" s="78"/>
      <c r="D23" s="78"/>
      <c r="E23" s="78"/>
      <c r="F23" s="78"/>
    </row>
  </sheetData>
  <mergeCells count="15">
    <mergeCell ref="A20:F20"/>
    <mergeCell ref="A21:F21"/>
    <mergeCell ref="A22:F22"/>
    <mergeCell ref="A14:F14"/>
    <mergeCell ref="A15:F15"/>
    <mergeCell ref="A16:F16"/>
    <mergeCell ref="A17:F17"/>
    <mergeCell ref="A18:F18"/>
    <mergeCell ref="A19:F19"/>
    <mergeCell ref="A13:F13"/>
    <mergeCell ref="B1:E1"/>
    <mergeCell ref="F1:F3"/>
    <mergeCell ref="C2:E2"/>
    <mergeCell ref="C3:D3"/>
    <mergeCell ref="A12:D12"/>
  </mergeCells>
  <dataValidations count="1">
    <dataValidation type="list" allowBlank="1" showInputMessage="1" showErrorMessage="1" sqref="C5:D11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H28"/>
  <sheetViews>
    <sheetView zoomScale="150" zoomScaleNormal="150" zoomScalePageLayoutView="150" workbookViewId="0">
      <selection activeCell="E8" sqref="E8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168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F17</f>
        <v>9.5894655555555559</v>
      </c>
      <c r="C3" s="139" t="s">
        <v>4</v>
      </c>
      <c r="D3" s="140"/>
      <c r="E3" s="5">
        <f>(B3/B2)+15%</f>
        <v>9.7394655555555563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35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16.3</v>
      </c>
      <c r="F5" s="15">
        <f t="shared" ref="F5:F15" si="0">E5*B5</f>
        <v>2.4449999999999998</v>
      </c>
      <c r="H5" t="s">
        <v>7</v>
      </c>
    </row>
    <row r="6" spans="1:8">
      <c r="A6" s="11" t="s">
        <v>36</v>
      </c>
      <c r="B6" s="12">
        <v>0.04</v>
      </c>
      <c r="C6" s="16" t="s">
        <v>11</v>
      </c>
      <c r="D6" s="16" t="s">
        <v>11</v>
      </c>
      <c r="E6" s="14">
        <f>SUMIF(Insumos!$A$1178:$A$1324,A6,Insumos!$D$1178:$D$1324)</f>
        <v>11.02</v>
      </c>
      <c r="F6" s="15">
        <f t="shared" si="0"/>
        <v>0.44079999999999997</v>
      </c>
      <c r="H6" t="s">
        <v>11</v>
      </c>
    </row>
    <row r="7" spans="1:8">
      <c r="A7" s="11" t="s">
        <v>17</v>
      </c>
      <c r="B7" s="12">
        <v>0.04</v>
      </c>
      <c r="C7" s="17" t="s">
        <v>11</v>
      </c>
      <c r="D7" s="17" t="s">
        <v>11</v>
      </c>
      <c r="E7" s="14">
        <f>SUMIF(Insumos!$A$1178:$A$1324,A7,Insumos!$D$1178:$D$1324)</f>
        <v>2.76</v>
      </c>
      <c r="F7" s="15">
        <f t="shared" si="0"/>
        <v>0.1104</v>
      </c>
      <c r="H7" t="s">
        <v>12</v>
      </c>
    </row>
    <row r="8" spans="1:8">
      <c r="A8" s="11" t="s">
        <v>18</v>
      </c>
      <c r="B8" s="12">
        <v>1</v>
      </c>
      <c r="C8" s="17" t="s">
        <v>7</v>
      </c>
      <c r="D8" s="17" t="s">
        <v>7</v>
      </c>
      <c r="E8" s="14">
        <f>SUMIF(Insumos!$A$1178:$A$1324,A8,Insumos!$D$1178:$D$1324)</f>
        <v>0.44</v>
      </c>
      <c r="F8" s="15">
        <f t="shared" si="0"/>
        <v>0.44</v>
      </c>
      <c r="H8" t="s">
        <v>14</v>
      </c>
    </row>
    <row r="9" spans="1:8">
      <c r="A9" s="11" t="s">
        <v>37</v>
      </c>
      <c r="B9" s="12">
        <v>0.01</v>
      </c>
      <c r="C9" s="17" t="s">
        <v>11</v>
      </c>
      <c r="D9" s="17" t="s">
        <v>11</v>
      </c>
      <c r="E9" s="14">
        <f>SUMIF(Insumos!$A$1178:$A$1324,A9,Insumos!$D$1178:$D$1324)</f>
        <v>20</v>
      </c>
      <c r="F9" s="15">
        <f t="shared" si="0"/>
        <v>0.2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 t="s">
        <v>89</v>
      </c>
      <c r="B11" s="12">
        <v>1</v>
      </c>
      <c r="C11" s="17" t="s">
        <v>7</v>
      </c>
      <c r="D11" s="17" t="s">
        <v>7</v>
      </c>
      <c r="E11" s="14">
        <f>SUMIF(Insumos!$A$1178:$A$1324,A11,Insumos!$D$1178:$D$1324)</f>
        <v>1.8964000000000001</v>
      </c>
      <c r="F11" s="15">
        <f t="shared" si="0"/>
        <v>1.8964000000000001</v>
      </c>
    </row>
    <row r="12" spans="1:8">
      <c r="A12" s="11" t="s">
        <v>38</v>
      </c>
      <c r="B12" s="12">
        <v>0.04</v>
      </c>
      <c r="C12" s="17" t="s">
        <v>11</v>
      </c>
      <c r="D12" s="17" t="s">
        <v>11</v>
      </c>
      <c r="E12" s="14">
        <f>SUMIF(Insumos!$A$1178:$A$1324,A12,Insumos!$D$1178:$D$1324)</f>
        <v>14.89</v>
      </c>
      <c r="F12" s="15">
        <f t="shared" si="0"/>
        <v>0.59560000000000002</v>
      </c>
    </row>
    <row r="13" spans="1:8">
      <c r="A13" s="11" t="s">
        <v>39</v>
      </c>
      <c r="B13" s="12">
        <v>0.04</v>
      </c>
      <c r="C13" s="17" t="s">
        <v>11</v>
      </c>
      <c r="D13" s="17" t="s">
        <v>11</v>
      </c>
      <c r="E13" s="14">
        <f>SUMIF(Insumos!$A$1178:$A$1324,A13,Insumos!$D$1178:$D$1324)</f>
        <v>28.9</v>
      </c>
      <c r="F13" s="15">
        <f t="shared" si="0"/>
        <v>1.1559999999999999</v>
      </c>
    </row>
    <row r="14" spans="1:8">
      <c r="A14" s="11" t="s">
        <v>19</v>
      </c>
      <c r="B14" s="12">
        <v>1</v>
      </c>
      <c r="C14" s="17" t="s">
        <v>7</v>
      </c>
      <c r="D14" s="17" t="s">
        <v>7</v>
      </c>
      <c r="E14" s="14">
        <f>SUMIF(Insumos!$A$1178:$A$1324,A14,Insumos!$D$1178:$D$1324)</f>
        <v>0.57471000000000005</v>
      </c>
      <c r="F14" s="15">
        <f t="shared" si="0"/>
        <v>0.57471000000000005</v>
      </c>
    </row>
    <row r="15" spans="1:8">
      <c r="A15" s="11" t="s">
        <v>41</v>
      </c>
      <c r="B15" s="12">
        <v>1</v>
      </c>
      <c r="C15" s="17" t="s">
        <v>7</v>
      </c>
      <c r="D15" s="17" t="s">
        <v>7</v>
      </c>
      <c r="E15" s="14">
        <f>SUMIF(Insumos!$A$1178:$A$1324,A15,Insumos!$D$1178:$D$1324)</f>
        <v>1.6980555555555554</v>
      </c>
      <c r="F15" s="15">
        <f t="shared" si="0"/>
        <v>1.6980555555555554</v>
      </c>
    </row>
    <row r="16" spans="1:8">
      <c r="A16" s="11"/>
      <c r="B16" s="12"/>
      <c r="C16" s="17"/>
      <c r="D16" s="17"/>
      <c r="E16" s="14"/>
      <c r="F16" s="15"/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9.5894655555555559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200</v>
      </c>
      <c r="B19" s="21"/>
      <c r="C19" s="21"/>
      <c r="D19" s="21"/>
      <c r="E19" s="21"/>
      <c r="F19" s="22"/>
    </row>
    <row r="20" spans="1:6">
      <c r="A20" s="27" t="s">
        <v>201</v>
      </c>
      <c r="B20" s="23"/>
      <c r="C20" s="23"/>
      <c r="D20" s="23"/>
      <c r="E20" s="23"/>
      <c r="F20" s="24"/>
    </row>
    <row r="21" spans="1:6">
      <c r="A21" s="27" t="s">
        <v>165</v>
      </c>
      <c r="B21" s="23"/>
      <c r="C21" s="23"/>
      <c r="D21" s="23"/>
      <c r="E21" s="23"/>
      <c r="F21" s="24"/>
    </row>
    <row r="22" spans="1:6">
      <c r="A22" s="27" t="s">
        <v>164</v>
      </c>
      <c r="B22" s="23"/>
      <c r="C22" s="23"/>
      <c r="D22" s="23"/>
      <c r="E22" s="23"/>
      <c r="F22" s="24"/>
    </row>
    <row r="23" spans="1:6">
      <c r="A23" s="27" t="s">
        <v>163</v>
      </c>
      <c r="B23" s="23"/>
      <c r="C23" s="23"/>
      <c r="D23" s="23"/>
      <c r="E23" s="23"/>
      <c r="F23" s="24"/>
    </row>
    <row r="24" spans="1:6">
      <c r="A24" s="28" t="s">
        <v>162</v>
      </c>
      <c r="B24" s="23"/>
      <c r="C24" s="23"/>
      <c r="D24" s="23"/>
      <c r="E24" s="23"/>
      <c r="F24" s="24"/>
    </row>
    <row r="25" spans="1:6">
      <c r="A25" s="58"/>
      <c r="B25" s="23"/>
      <c r="C25" s="23"/>
      <c r="D25" s="23"/>
      <c r="E25" s="23"/>
      <c r="F25" s="24"/>
    </row>
    <row r="26" spans="1:6">
      <c r="A26" s="58"/>
      <c r="B26" s="23"/>
      <c r="C26" s="23"/>
      <c r="D26" s="23"/>
      <c r="E26" s="23"/>
      <c r="F26" s="24"/>
    </row>
    <row r="27" spans="1:6">
      <c r="A27" s="58"/>
      <c r="B27" s="26"/>
      <c r="C27" s="26"/>
      <c r="D27" s="26"/>
      <c r="E27" s="26"/>
      <c r="F27" s="26"/>
    </row>
    <row r="28" spans="1:6">
      <c r="A28" s="59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5:D6 C9:D16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H34"/>
  <sheetViews>
    <sheetView zoomScale="150" zoomScaleNormal="150" zoomScalePageLayoutView="150" workbookViewId="0">
      <selection activeCell="C20" sqref="C20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169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F17</f>
        <v>9.0929655555555549</v>
      </c>
      <c r="C3" s="139" t="s">
        <v>4</v>
      </c>
      <c r="D3" s="140"/>
      <c r="E3" s="5">
        <f>(B3/B2)+15%</f>
        <v>9.2429655555555552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40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12.99</v>
      </c>
      <c r="F5" s="15">
        <f t="shared" ref="F5:F15" si="0">E5*B5</f>
        <v>1.9484999999999999</v>
      </c>
      <c r="H5" t="s">
        <v>7</v>
      </c>
    </row>
    <row r="6" spans="1:8">
      <c r="A6" s="11" t="s">
        <v>36</v>
      </c>
      <c r="B6" s="12">
        <v>0.04</v>
      </c>
      <c r="C6" s="16" t="s">
        <v>11</v>
      </c>
      <c r="D6" s="16" t="s">
        <v>11</v>
      </c>
      <c r="E6" s="14">
        <f>SUMIF(Insumos!$A$1178:$A$1324,A6,Insumos!$D$1178:$D$1324)</f>
        <v>11.02</v>
      </c>
      <c r="F6" s="15">
        <f t="shared" si="0"/>
        <v>0.44079999999999997</v>
      </c>
      <c r="H6" t="s">
        <v>11</v>
      </c>
    </row>
    <row r="7" spans="1:8">
      <c r="A7" s="11" t="s">
        <v>17</v>
      </c>
      <c r="B7" s="12">
        <v>0.04</v>
      </c>
      <c r="C7" s="17" t="s">
        <v>11</v>
      </c>
      <c r="D7" s="17" t="s">
        <v>11</v>
      </c>
      <c r="E7" s="14">
        <f>SUMIF(Insumos!$A$1178:$A$1324,A7,Insumos!$D$1178:$D$1324)</f>
        <v>2.76</v>
      </c>
      <c r="F7" s="15">
        <f t="shared" si="0"/>
        <v>0.1104</v>
      </c>
      <c r="H7" t="s">
        <v>12</v>
      </c>
    </row>
    <row r="8" spans="1:8">
      <c r="A8" s="11" t="s">
        <v>18</v>
      </c>
      <c r="B8" s="12">
        <v>1</v>
      </c>
      <c r="C8" s="17" t="s">
        <v>7</v>
      </c>
      <c r="D8" s="17" t="s">
        <v>7</v>
      </c>
      <c r="E8" s="14">
        <f>SUMIF(Insumos!$A$1178:$A$1324,A8,Insumos!$D$1178:$D$1324)</f>
        <v>0.44</v>
      </c>
      <c r="F8" s="15">
        <f t="shared" si="0"/>
        <v>0.44</v>
      </c>
      <c r="H8" t="s">
        <v>14</v>
      </c>
    </row>
    <row r="9" spans="1:8">
      <c r="A9" s="11" t="s">
        <v>37</v>
      </c>
      <c r="B9" s="12">
        <v>0.01</v>
      </c>
      <c r="C9" s="17" t="s">
        <v>11</v>
      </c>
      <c r="D9" s="17" t="s">
        <v>11</v>
      </c>
      <c r="E9" s="14">
        <f>SUMIF(Insumos!$A$1178:$A$1324,A9,Insumos!$D$1178:$D$1324)</f>
        <v>20</v>
      </c>
      <c r="F9" s="15">
        <f t="shared" si="0"/>
        <v>0.2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 t="s">
        <v>89</v>
      </c>
      <c r="B11" s="12">
        <v>1</v>
      </c>
      <c r="C11" s="17" t="s">
        <v>7</v>
      </c>
      <c r="D11" s="17" t="s">
        <v>7</v>
      </c>
      <c r="E11" s="14">
        <f>SUMIF(Insumos!$A$1178:$A$1324,A11,Insumos!$D$1178:$D$1324)</f>
        <v>1.8964000000000001</v>
      </c>
      <c r="F11" s="15">
        <f t="shared" si="0"/>
        <v>1.8964000000000001</v>
      </c>
    </row>
    <row r="12" spans="1:8">
      <c r="A12" s="11" t="s">
        <v>38</v>
      </c>
      <c r="B12" s="12">
        <v>0.04</v>
      </c>
      <c r="C12" s="17" t="s">
        <v>11</v>
      </c>
      <c r="D12" s="17" t="s">
        <v>11</v>
      </c>
      <c r="E12" s="14">
        <f>SUMIF(Insumos!$A$1178:$A$1324,A12,Insumos!$D$1178:$D$1324)</f>
        <v>14.89</v>
      </c>
      <c r="F12" s="15">
        <f t="shared" si="0"/>
        <v>0.59560000000000002</v>
      </c>
    </row>
    <row r="13" spans="1:8">
      <c r="A13" s="11" t="s">
        <v>39</v>
      </c>
      <c r="B13" s="12">
        <v>0.04</v>
      </c>
      <c r="C13" s="17" t="s">
        <v>11</v>
      </c>
      <c r="D13" s="17" t="s">
        <v>11</v>
      </c>
      <c r="E13" s="14">
        <f>SUMIF(Insumos!$A$1178:$A$1324,A13,Insumos!$D$1178:$D$1324)</f>
        <v>28.9</v>
      </c>
      <c r="F13" s="15">
        <f t="shared" si="0"/>
        <v>1.1559999999999999</v>
      </c>
    </row>
    <row r="14" spans="1:8">
      <c r="A14" s="11" t="s">
        <v>19</v>
      </c>
      <c r="B14" s="12">
        <v>1</v>
      </c>
      <c r="C14" s="17" t="s">
        <v>7</v>
      </c>
      <c r="D14" s="17" t="s">
        <v>7</v>
      </c>
      <c r="E14" s="14">
        <f>SUMIF(Insumos!$A$1178:$A$1324,A14,Insumos!$D$1178:$D$1324)</f>
        <v>0.57471000000000005</v>
      </c>
      <c r="F14" s="15">
        <f t="shared" si="0"/>
        <v>0.57471000000000005</v>
      </c>
    </row>
    <row r="15" spans="1:8">
      <c r="A15" s="11" t="s">
        <v>41</v>
      </c>
      <c r="B15" s="12">
        <v>1</v>
      </c>
      <c r="C15" s="17" t="s">
        <v>7</v>
      </c>
      <c r="D15" s="17" t="s">
        <v>7</v>
      </c>
      <c r="E15" s="14">
        <f>SUMIF(Insumos!$A$1178:$A$1324,A15,Insumos!$D$1178:$D$1324)</f>
        <v>1.6980555555555554</v>
      </c>
      <c r="F15" s="15">
        <f t="shared" si="0"/>
        <v>1.6980555555555554</v>
      </c>
    </row>
    <row r="16" spans="1:8">
      <c r="A16" s="11"/>
      <c r="B16" s="12"/>
      <c r="C16" s="17"/>
      <c r="D16" s="17"/>
      <c r="E16" s="14"/>
      <c r="F16" s="15"/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9.0929655555555549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167</v>
      </c>
      <c r="B19" s="21"/>
      <c r="C19" s="21"/>
      <c r="D19" s="21"/>
      <c r="E19" s="21"/>
      <c r="F19" s="22"/>
    </row>
    <row r="20" spans="1:6">
      <c r="A20" s="27" t="s">
        <v>166</v>
      </c>
      <c r="B20" s="23"/>
      <c r="C20" s="23"/>
      <c r="D20" s="23"/>
      <c r="E20" s="23"/>
      <c r="F20" s="24"/>
    </row>
    <row r="21" spans="1:6">
      <c r="A21" s="27" t="s">
        <v>165</v>
      </c>
      <c r="B21" s="23"/>
      <c r="C21" s="23"/>
      <c r="D21" s="23"/>
      <c r="E21" s="23"/>
      <c r="F21" s="24"/>
    </row>
    <row r="22" spans="1:6">
      <c r="A22" s="27" t="s">
        <v>164</v>
      </c>
      <c r="B22" s="23"/>
      <c r="C22" s="23"/>
      <c r="D22" s="23"/>
      <c r="E22" s="23"/>
      <c r="F22" s="24"/>
    </row>
    <row r="23" spans="1:6">
      <c r="A23" s="27" t="s">
        <v>163</v>
      </c>
      <c r="B23" s="23"/>
      <c r="C23" s="23"/>
      <c r="D23" s="23"/>
      <c r="E23" s="23"/>
      <c r="F23" s="24"/>
    </row>
    <row r="24" spans="1:6">
      <c r="A24" s="28" t="s">
        <v>162</v>
      </c>
      <c r="B24" s="23"/>
      <c r="C24" s="23"/>
      <c r="D24" s="23"/>
      <c r="E24" s="23"/>
      <c r="F24" s="24"/>
    </row>
    <row r="25" spans="1:6">
      <c r="A25" s="58"/>
      <c r="B25" s="23"/>
      <c r="C25" s="23"/>
      <c r="D25" s="23"/>
      <c r="E25" s="23"/>
      <c r="F25" s="24"/>
    </row>
    <row r="26" spans="1:6">
      <c r="A26" s="58"/>
      <c r="B26" s="23"/>
      <c r="C26" s="23"/>
      <c r="D26" s="23"/>
      <c r="E26" s="23"/>
      <c r="F26" s="24"/>
    </row>
    <row r="27" spans="1:6">
      <c r="A27" s="27"/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8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6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H28"/>
  <sheetViews>
    <sheetView zoomScale="150" zoomScaleNormal="150" zoomScalePageLayoutView="150" workbookViewId="0">
      <selection activeCell="D14" sqref="D1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156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F17</f>
        <v>10.052949999999999</v>
      </c>
      <c r="C3" s="139" t="s">
        <v>4</v>
      </c>
      <c r="D3" s="140"/>
      <c r="E3" s="5">
        <f>(B3/B2)+15%</f>
        <v>10.20295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35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16.3</v>
      </c>
      <c r="F5" s="15">
        <f t="shared" ref="F5:F15" si="0">E5*B5</f>
        <v>2.4449999999999998</v>
      </c>
      <c r="H5" t="s">
        <v>7</v>
      </c>
    </row>
    <row r="6" spans="1:8">
      <c r="A6" s="11" t="s">
        <v>22</v>
      </c>
      <c r="B6" s="12">
        <v>0.1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 t="shared" si="0"/>
        <v>0.45500000000000002</v>
      </c>
      <c r="H6" t="s">
        <v>11</v>
      </c>
    </row>
    <row r="7" spans="1:8">
      <c r="A7" s="11" t="s">
        <v>71</v>
      </c>
      <c r="B7" s="12">
        <v>0.01</v>
      </c>
      <c r="C7" s="17" t="s">
        <v>12</v>
      </c>
      <c r="D7" s="17" t="s">
        <v>12</v>
      </c>
      <c r="E7" s="14">
        <f>SUMIF(Insumos!$A$1178:$A$1324,A7,Insumos!$D$1178:$D$1324)</f>
        <v>2.06</v>
      </c>
      <c r="F7" s="15">
        <f t="shared" si="0"/>
        <v>2.06E-2</v>
      </c>
      <c r="H7" t="s">
        <v>12</v>
      </c>
    </row>
    <row r="8" spans="1:8">
      <c r="A8" s="11" t="s">
        <v>64</v>
      </c>
      <c r="B8" s="12">
        <v>0.04</v>
      </c>
      <c r="C8" s="17" t="s">
        <v>12</v>
      </c>
      <c r="D8" s="17" t="s">
        <v>12</v>
      </c>
      <c r="E8" s="14">
        <f>SUMIF(Insumos!$A$1178:$A$1324,A8,Insumos!$D$1178:$D$1324)</f>
        <v>3.32</v>
      </c>
      <c r="F8" s="15">
        <f t="shared" si="0"/>
        <v>0.1328</v>
      </c>
      <c r="H8" t="s">
        <v>14</v>
      </c>
    </row>
    <row r="9" spans="1:8">
      <c r="A9" s="11" t="s">
        <v>13</v>
      </c>
      <c r="B9" s="12">
        <v>0.01</v>
      </c>
      <c r="C9" s="17" t="s">
        <v>11</v>
      </c>
      <c r="D9" s="17" t="s">
        <v>11</v>
      </c>
      <c r="E9" s="14">
        <f>SUMIF(Insumos!$A$1178:$A$1324,A9,Insumos!$D$1178:$D$1324)</f>
        <v>3.25</v>
      </c>
      <c r="F9" s="15">
        <f t="shared" si="0"/>
        <v>3.2500000000000001E-2</v>
      </c>
      <c r="H9" t="s">
        <v>12</v>
      </c>
    </row>
    <row r="10" spans="1:8">
      <c r="A10" s="11" t="s">
        <v>34</v>
      </c>
      <c r="B10" s="12">
        <v>5.0000000000000001E-3</v>
      </c>
      <c r="C10" s="17" t="s">
        <v>11</v>
      </c>
      <c r="D10" s="17" t="s">
        <v>11</v>
      </c>
      <c r="E10" s="14">
        <f>SUMIF(Insumos!$A$1178:$A$1324,A10,Insumos!$D$1178:$D$1324)</f>
        <v>213.75</v>
      </c>
      <c r="F10" s="15">
        <f t="shared" si="0"/>
        <v>1.0687500000000001</v>
      </c>
      <c r="H10" t="s">
        <v>14</v>
      </c>
    </row>
    <row r="11" spans="1:8">
      <c r="A11" s="11" t="s">
        <v>95</v>
      </c>
      <c r="B11" s="12">
        <v>1</v>
      </c>
      <c r="C11" s="17" t="s">
        <v>7</v>
      </c>
      <c r="D11" s="17" t="s">
        <v>7</v>
      </c>
      <c r="E11" s="14">
        <f>SUMIF(Insumos!$A$1178:$A$1324,A11,Insumos!$D$1178:$D$1324)</f>
        <v>1.3852149999999999</v>
      </c>
      <c r="F11" s="15">
        <f t="shared" si="0"/>
        <v>1.3852149999999999</v>
      </c>
    </row>
    <row r="12" spans="1:8">
      <c r="A12" s="11" t="s">
        <v>203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2.9818750000000001</v>
      </c>
      <c r="F12" s="15">
        <f t="shared" si="0"/>
        <v>2.9818750000000001</v>
      </c>
    </row>
    <row r="13" spans="1:8">
      <c r="A13" s="11" t="s">
        <v>108</v>
      </c>
      <c r="B13" s="12">
        <v>1</v>
      </c>
      <c r="C13" s="17" t="s">
        <v>7</v>
      </c>
      <c r="D13" s="17" t="s">
        <v>7</v>
      </c>
      <c r="E13" s="14">
        <f>SUMIF(Insumos!$A$1178:$A$1324,A13,Insumos!$D$1178:$D$1324)</f>
        <v>0.95650000000000002</v>
      </c>
      <c r="F13" s="15">
        <f t="shared" si="0"/>
        <v>0.95650000000000002</v>
      </c>
    </row>
    <row r="14" spans="1:8">
      <c r="A14" s="11" t="s">
        <v>19</v>
      </c>
      <c r="B14" s="12">
        <v>1</v>
      </c>
      <c r="C14" s="17" t="s">
        <v>7</v>
      </c>
      <c r="D14" s="17" t="s">
        <v>7</v>
      </c>
      <c r="E14" s="14">
        <f>SUMIF(Insumos!$A$1178:$A$1324,A14,Insumos!$D$1178:$D$1324)</f>
        <v>0.57471000000000005</v>
      </c>
      <c r="F14" s="15">
        <f t="shared" si="0"/>
        <v>0.57471000000000005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/>
      <c r="F16" s="15"/>
    </row>
    <row r="17" spans="1:6" ht="16" thickBot="1">
      <c r="A17" s="141"/>
      <c r="B17" s="141"/>
      <c r="C17" s="141"/>
      <c r="D17" s="142"/>
      <c r="E17" s="18" t="s">
        <v>15</v>
      </c>
      <c r="F17" s="19">
        <f>SUM(F5:F16)</f>
        <v>10.052949999999999</v>
      </c>
    </row>
    <row r="18" spans="1:6" ht="16" thickBot="1">
      <c r="A18" s="131" t="s">
        <v>16</v>
      </c>
      <c r="B18" s="132"/>
      <c r="C18" s="132"/>
      <c r="D18" s="132"/>
      <c r="E18" s="132"/>
      <c r="F18" s="133"/>
    </row>
    <row r="19" spans="1:6">
      <c r="A19" s="27" t="s">
        <v>155</v>
      </c>
      <c r="B19" s="21"/>
      <c r="C19" s="21"/>
      <c r="D19" s="21"/>
      <c r="E19" s="21"/>
      <c r="F19" s="22"/>
    </row>
    <row r="20" spans="1:6">
      <c r="A20" s="27" t="s">
        <v>154</v>
      </c>
      <c r="B20" s="23"/>
      <c r="C20" s="23"/>
      <c r="D20" s="23"/>
      <c r="E20" s="23"/>
      <c r="F20" s="24"/>
    </row>
    <row r="21" spans="1:6">
      <c r="A21" s="27" t="s">
        <v>153</v>
      </c>
      <c r="B21" s="23"/>
      <c r="C21" s="23"/>
      <c r="D21" s="23"/>
      <c r="E21" s="23"/>
      <c r="F21" s="24"/>
    </row>
    <row r="22" spans="1:6">
      <c r="A22" s="27" t="s">
        <v>152</v>
      </c>
      <c r="B22" s="23"/>
      <c r="C22" s="23"/>
      <c r="D22" s="23"/>
      <c r="E22" s="23"/>
      <c r="F22" s="24"/>
    </row>
    <row r="23" spans="1:6">
      <c r="A23" s="27" t="s">
        <v>151</v>
      </c>
      <c r="B23" s="23"/>
      <c r="C23" s="23"/>
      <c r="D23" s="23"/>
      <c r="E23" s="23"/>
      <c r="F23" s="24"/>
    </row>
    <row r="24" spans="1:6">
      <c r="A24" s="28" t="s">
        <v>150</v>
      </c>
      <c r="B24" s="23"/>
      <c r="C24" s="23"/>
      <c r="D24" s="23"/>
      <c r="E24" s="23"/>
      <c r="F24" s="24"/>
    </row>
    <row r="25" spans="1:6">
      <c r="A25" s="58"/>
      <c r="B25" s="23"/>
      <c r="C25" s="23"/>
      <c r="D25" s="23"/>
      <c r="E25" s="23"/>
      <c r="F25" s="24"/>
    </row>
    <row r="26" spans="1:6">
      <c r="A26" s="58"/>
      <c r="B26" s="23"/>
      <c r="C26" s="23"/>
      <c r="D26" s="23"/>
      <c r="E26" s="23"/>
      <c r="F26" s="24"/>
    </row>
    <row r="27" spans="1:6">
      <c r="A27" s="58"/>
      <c r="B27" s="26"/>
      <c r="C27" s="26"/>
      <c r="D27" s="26"/>
      <c r="E27" s="26"/>
      <c r="F27" s="26"/>
    </row>
    <row r="28" spans="1:6">
      <c r="A28" s="59"/>
    </row>
  </sheetData>
  <mergeCells count="6">
    <mergeCell ref="A18:F18"/>
    <mergeCell ref="B1:E1"/>
    <mergeCell ref="F1:F3"/>
    <mergeCell ref="C2:E2"/>
    <mergeCell ref="C3:D3"/>
    <mergeCell ref="A17:D17"/>
  </mergeCells>
  <dataValidations count="2">
    <dataValidation type="list" allowBlank="1" showInputMessage="1" showErrorMessage="1" sqref="C5:D6 C9:D16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H36"/>
  <sheetViews>
    <sheetView zoomScale="150" zoomScaleNormal="150" zoomScalePageLayoutView="150" workbookViewId="0">
      <selection activeCell="D9" sqref="D9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161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F20</f>
        <v>12.214950000000002</v>
      </c>
      <c r="C3" s="139" t="s">
        <v>4</v>
      </c>
      <c r="D3" s="140"/>
      <c r="E3" s="5">
        <f>(B3/B2)+15%</f>
        <v>12.364950000000002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73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13.98</v>
      </c>
      <c r="F5" s="15">
        <f t="shared" ref="F5:F19" si="0">E5*B5</f>
        <v>2.097</v>
      </c>
      <c r="H5" t="s">
        <v>7</v>
      </c>
    </row>
    <row r="6" spans="1:8">
      <c r="A6" s="11" t="s">
        <v>23</v>
      </c>
      <c r="B6" s="12">
        <v>0.04</v>
      </c>
      <c r="C6" s="16" t="s">
        <v>12</v>
      </c>
      <c r="D6" s="16" t="s">
        <v>12</v>
      </c>
      <c r="E6" s="14">
        <f>SUMIF(Insumos!$A$1178:$A$1324,A6,Insumos!$D$1178:$D$1324)</f>
        <v>35.979999999999997</v>
      </c>
      <c r="F6" s="15">
        <f t="shared" si="0"/>
        <v>1.4391999999999998</v>
      </c>
      <c r="H6" t="s">
        <v>11</v>
      </c>
    </row>
    <row r="7" spans="1:8">
      <c r="A7" s="11" t="s">
        <v>77</v>
      </c>
      <c r="B7" s="12">
        <v>2E-3</v>
      </c>
      <c r="C7" s="17" t="s">
        <v>11</v>
      </c>
      <c r="D7" s="17" t="s">
        <v>11</v>
      </c>
      <c r="E7" s="14">
        <f>SUMIF(Insumos!$A$1178:$A$1324,A7,Insumos!$D$1178:$D$1324)</f>
        <v>215</v>
      </c>
      <c r="F7" s="15">
        <f t="shared" si="0"/>
        <v>0.43</v>
      </c>
      <c r="H7" t="s">
        <v>12</v>
      </c>
    </row>
    <row r="8" spans="1:8">
      <c r="A8" s="11" t="s">
        <v>22</v>
      </c>
      <c r="B8" s="12">
        <v>0.1</v>
      </c>
      <c r="C8" s="17" t="s">
        <v>11</v>
      </c>
      <c r="D8" s="17" t="s">
        <v>11</v>
      </c>
      <c r="E8" s="14">
        <f>SUMIF(Insumos!$A$1178:$A$1324,A8,Insumos!$D$1178:$D$1324)</f>
        <v>4.55</v>
      </c>
      <c r="F8" s="15">
        <f t="shared" si="0"/>
        <v>0.45500000000000002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108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0.95650000000000002</v>
      </c>
      <c r="F10" s="15">
        <f t="shared" si="0"/>
        <v>0.95650000000000002</v>
      </c>
      <c r="H10" t="s">
        <v>14</v>
      </c>
    </row>
    <row r="11" spans="1:8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</row>
    <row r="12" spans="1:8">
      <c r="A12" s="11" t="s">
        <v>29</v>
      </c>
      <c r="B12" s="12">
        <v>0.08</v>
      </c>
      <c r="C12" s="17" t="s">
        <v>11</v>
      </c>
      <c r="D12" s="17" t="s">
        <v>11</v>
      </c>
      <c r="E12" s="14">
        <f>SUMIF(Insumos!$A$1178:$A$1324,A12,Insumos!$D$1178:$D$1324)</f>
        <v>6.19</v>
      </c>
      <c r="F12" s="15">
        <f t="shared" si="0"/>
        <v>0.49520000000000003</v>
      </c>
    </row>
    <row r="13" spans="1:8">
      <c r="A13" s="11" t="s">
        <v>79</v>
      </c>
      <c r="B13" s="12">
        <v>0.1</v>
      </c>
      <c r="C13" s="17" t="s">
        <v>11</v>
      </c>
      <c r="D13" s="17" t="s">
        <v>11</v>
      </c>
      <c r="E13" s="14">
        <f>SUMIF(Insumos!$A$1178:$A$1324,A13,Insumos!$D$1178:$D$1324)</f>
        <v>2.99</v>
      </c>
      <c r="F13" s="15">
        <f t="shared" si="0"/>
        <v>0.29900000000000004</v>
      </c>
    </row>
    <row r="14" spans="1:8">
      <c r="A14" s="11" t="s">
        <v>19</v>
      </c>
      <c r="B14" s="12">
        <v>1</v>
      </c>
      <c r="C14" s="17" t="s">
        <v>7</v>
      </c>
      <c r="D14" s="17" t="s">
        <v>7</v>
      </c>
      <c r="E14" s="14">
        <f>SUMIF(Insumos!$A$1178:$A$1324,A14,Insumos!$D$1178:$D$1324)</f>
        <v>0.57471000000000005</v>
      </c>
      <c r="F14" s="15">
        <f t="shared" si="0"/>
        <v>0.57471000000000005</v>
      </c>
    </row>
    <row r="15" spans="1:8">
      <c r="A15" s="11" t="s">
        <v>95</v>
      </c>
      <c r="B15" s="12">
        <v>1</v>
      </c>
      <c r="C15" s="17" t="s">
        <v>7</v>
      </c>
      <c r="D15" s="17" t="s">
        <v>7</v>
      </c>
      <c r="E15" s="14">
        <f>SUMIF(Insumos!$A$1178:$A$1324,A15,Insumos!$D$1178:$D$1324)</f>
        <v>1.3852149999999999</v>
      </c>
      <c r="F15" s="15">
        <f t="shared" si="0"/>
        <v>1.3852149999999999</v>
      </c>
    </row>
    <row r="16" spans="1:8">
      <c r="A16" s="11" t="s">
        <v>203</v>
      </c>
      <c r="B16" s="12">
        <v>1</v>
      </c>
      <c r="C16" s="17" t="s">
        <v>7</v>
      </c>
      <c r="D16" s="17" t="s">
        <v>7</v>
      </c>
      <c r="E16" s="14">
        <f>SUMIF(Insumos!$A$1178:$A$1324,A16,Insumos!$D$1178:$D$1324)</f>
        <v>2.9818750000000001</v>
      </c>
      <c r="F16" s="15">
        <f t="shared" si="0"/>
        <v>2.9818750000000001</v>
      </c>
    </row>
    <row r="17" spans="1:6">
      <c r="A17" s="11"/>
      <c r="B17" s="12"/>
      <c r="C17" s="17"/>
      <c r="D17" s="17"/>
      <c r="E17" s="14"/>
      <c r="F17" s="15">
        <f t="shared" si="0"/>
        <v>0</v>
      </c>
    </row>
    <row r="18" spans="1:6">
      <c r="A18" s="11"/>
      <c r="B18" s="12"/>
      <c r="C18" s="17"/>
      <c r="D18" s="17"/>
      <c r="E18" s="14"/>
      <c r="F18" s="15">
        <f t="shared" si="0"/>
        <v>0</v>
      </c>
    </row>
    <row r="19" spans="1:6">
      <c r="A19" s="11"/>
      <c r="B19" s="12"/>
      <c r="C19" s="17"/>
      <c r="D19" s="17"/>
      <c r="E19" s="14"/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12.214950000000002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160</v>
      </c>
      <c r="B22" s="21"/>
      <c r="C22" s="21"/>
      <c r="D22" s="21"/>
      <c r="E22" s="21"/>
      <c r="F22" s="22"/>
    </row>
    <row r="23" spans="1:6">
      <c r="A23" s="27" t="s">
        <v>159</v>
      </c>
      <c r="B23" s="23"/>
      <c r="C23" s="23"/>
      <c r="D23" s="23"/>
      <c r="E23" s="23"/>
      <c r="F23" s="24"/>
    </row>
    <row r="24" spans="1:6">
      <c r="A24" s="27" t="s">
        <v>158</v>
      </c>
      <c r="B24" s="23"/>
      <c r="C24" s="23"/>
      <c r="D24" s="23"/>
      <c r="E24" s="23"/>
      <c r="F24" s="24"/>
    </row>
    <row r="25" spans="1:6">
      <c r="A25" s="27" t="s">
        <v>157</v>
      </c>
      <c r="B25" s="23"/>
      <c r="C25" s="23"/>
      <c r="D25" s="23"/>
      <c r="E25" s="23"/>
      <c r="F25" s="24"/>
    </row>
    <row r="26" spans="1:6">
      <c r="A26" s="27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9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29"/>
  <sheetViews>
    <sheetView zoomScale="150" zoomScaleNormal="150" zoomScalePageLayoutView="150" workbookViewId="0">
      <selection activeCell="B6" sqref="B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196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10.308715555555555</v>
      </c>
      <c r="C3" s="139" t="s">
        <v>4</v>
      </c>
      <c r="D3" s="140"/>
      <c r="E3" s="5">
        <f>(B3/B2)+15%</f>
        <v>10.458715555555555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35</v>
      </c>
      <c r="B5" s="12">
        <v>0.1</v>
      </c>
      <c r="C5" s="13" t="s">
        <v>11</v>
      </c>
      <c r="D5" s="13" t="s">
        <v>11</v>
      </c>
      <c r="E5" s="14">
        <f>SUMIF(Insumos!$A$1178:$A$1324,A5,Insumos!$D$1178:$D$1324)</f>
        <v>16.3</v>
      </c>
      <c r="F5" s="15">
        <f t="shared" ref="F5:F17" si="0">E5*B5</f>
        <v>1.6300000000000001</v>
      </c>
      <c r="H5" t="s">
        <v>7</v>
      </c>
    </row>
    <row r="6" spans="1:9">
      <c r="A6" s="11" t="s">
        <v>22</v>
      </c>
      <c r="B6" s="12">
        <v>0.05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 t="shared" si="0"/>
        <v>0.22750000000000001</v>
      </c>
      <c r="G6" s="27"/>
      <c r="H6" t="s">
        <v>11</v>
      </c>
      <c r="I6" s="27"/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64</v>
      </c>
      <c r="B8" s="12">
        <v>0.04</v>
      </c>
      <c r="C8" s="17" t="s">
        <v>12</v>
      </c>
      <c r="D8" s="17" t="s">
        <v>12</v>
      </c>
      <c r="E8" s="14">
        <f>SUMIF(Insumos!$A$1178:$A$1324,A8,Insumos!$D$1178:$D$1324)</f>
        <v>3.32</v>
      </c>
      <c r="F8" s="15">
        <f t="shared" si="0"/>
        <v>0.1328</v>
      </c>
      <c r="G8" s="27"/>
      <c r="H8" t="s">
        <v>14</v>
      </c>
      <c r="I8" s="27"/>
    </row>
    <row r="9" spans="1:9">
      <c r="A9" s="11" t="s">
        <v>80</v>
      </c>
      <c r="B9" s="12">
        <v>0.1</v>
      </c>
      <c r="C9" s="17" t="s">
        <v>11</v>
      </c>
      <c r="D9" s="17" t="s">
        <v>11</v>
      </c>
      <c r="E9" s="14">
        <f>SUMIF(Insumos!$A$1178:$A$1324,A9,Insumos!$D$1178:$D$1324)</f>
        <v>1.99</v>
      </c>
      <c r="F9" s="15">
        <f t="shared" si="0"/>
        <v>0.19900000000000001</v>
      </c>
      <c r="G9" s="27"/>
      <c r="H9" t="s">
        <v>12</v>
      </c>
      <c r="I9" s="27"/>
    </row>
    <row r="10" spans="1:9">
      <c r="A10" s="11" t="s">
        <v>34</v>
      </c>
      <c r="B10" s="12">
        <v>5.0000000000000001E-3</v>
      </c>
      <c r="C10" s="17" t="s">
        <v>11</v>
      </c>
      <c r="D10" s="17" t="s">
        <v>11</v>
      </c>
      <c r="E10" s="14">
        <f>SUMIF(Insumos!$A$1178:$A$1324,A10,Insumos!$D$1178:$D$1324)</f>
        <v>213.75</v>
      </c>
      <c r="F10" s="15">
        <f t="shared" si="0"/>
        <v>1.0687500000000001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89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1.8964000000000001</v>
      </c>
      <c r="F12" s="15">
        <f t="shared" si="0"/>
        <v>1.8964000000000001</v>
      </c>
      <c r="G12" s="27"/>
      <c r="I12" s="27"/>
    </row>
    <row r="13" spans="1:9">
      <c r="A13" s="11" t="s">
        <v>72</v>
      </c>
      <c r="B13" s="12">
        <v>0.05</v>
      </c>
      <c r="C13" s="17" t="s">
        <v>11</v>
      </c>
      <c r="D13" s="17" t="s">
        <v>11</v>
      </c>
      <c r="E13" s="14">
        <f>SUMIF(Insumos!$A$1178:$A$1324,A13,Insumos!$D$1178:$D$1324)</f>
        <v>32</v>
      </c>
      <c r="F13" s="15">
        <f t="shared" si="0"/>
        <v>1.6</v>
      </c>
      <c r="G13" s="27"/>
    </row>
    <row r="14" spans="1:9">
      <c r="A14" s="11" t="s">
        <v>19</v>
      </c>
      <c r="B14" s="12">
        <v>1</v>
      </c>
      <c r="C14" s="17" t="s">
        <v>7</v>
      </c>
      <c r="D14" s="17" t="s">
        <v>7</v>
      </c>
      <c r="E14" s="14">
        <f>SUMIF(Insumos!$A$1178:$A$1324,A14,Insumos!$D$1178:$D$1324)</f>
        <v>0.57471000000000005</v>
      </c>
      <c r="F14" s="15">
        <f t="shared" si="0"/>
        <v>0.57471000000000005</v>
      </c>
      <c r="G14" s="27"/>
    </row>
    <row r="15" spans="1:9">
      <c r="A15" s="11" t="s">
        <v>41</v>
      </c>
      <c r="B15" s="12">
        <v>1</v>
      </c>
      <c r="C15" s="17" t="s">
        <v>7</v>
      </c>
      <c r="D15" s="17" t="s">
        <v>7</v>
      </c>
      <c r="E15" s="14">
        <f>SUMIF(Insumos!$A$1178:$A$1324,A15,Insumos!$D$1178:$D$1324)</f>
        <v>1.6980555555555554</v>
      </c>
      <c r="F15" s="15">
        <f t="shared" si="0"/>
        <v>1.6980555555555554</v>
      </c>
      <c r="G15" s="27"/>
    </row>
    <row r="16" spans="1:9">
      <c r="A16" s="11" t="s">
        <v>143</v>
      </c>
      <c r="B16" s="12">
        <v>0.4</v>
      </c>
      <c r="C16" s="17" t="s">
        <v>12</v>
      </c>
      <c r="D16" s="17" t="s">
        <v>12</v>
      </c>
      <c r="E16" s="14">
        <f>SUMIF(Insumos!$A$1178:$A$1324,A16,Insumos!$D$1178:$D$1324)</f>
        <v>0</v>
      </c>
      <c r="F16" s="15">
        <f t="shared" si="0"/>
        <v>0</v>
      </c>
    </row>
    <row r="17" spans="1:6">
      <c r="A17" s="11" t="s">
        <v>108</v>
      </c>
      <c r="B17" s="12">
        <v>1</v>
      </c>
      <c r="C17" s="17" t="s">
        <v>7</v>
      </c>
      <c r="D17" s="17" t="s">
        <v>7</v>
      </c>
      <c r="E17" s="14">
        <f>SUMIF(Insumos!$A$1178:$A$1324,A17,Insumos!$D$1178:$D$1324)</f>
        <v>0.95650000000000002</v>
      </c>
      <c r="F17" s="15">
        <f t="shared" si="0"/>
        <v>0.95650000000000002</v>
      </c>
    </row>
    <row r="18" spans="1:6" ht="16" thickBot="1">
      <c r="A18" s="141"/>
      <c r="B18" s="141"/>
      <c r="C18" s="141"/>
      <c r="D18" s="142"/>
      <c r="E18" s="18" t="s">
        <v>15</v>
      </c>
      <c r="F18" s="19">
        <f>SUM(F5:F17)</f>
        <v>10.308715555555555</v>
      </c>
    </row>
    <row r="19" spans="1:6" ht="16" thickBot="1">
      <c r="A19" s="131" t="s">
        <v>16</v>
      </c>
      <c r="B19" s="132"/>
      <c r="C19" s="132"/>
      <c r="D19" s="132"/>
      <c r="E19" s="132"/>
      <c r="F19" s="133"/>
    </row>
    <row r="20" spans="1:6">
      <c r="A20" s="27" t="s">
        <v>142</v>
      </c>
      <c r="B20" s="21"/>
      <c r="C20" s="21"/>
      <c r="D20" s="21"/>
      <c r="E20" s="21"/>
      <c r="F20" s="22"/>
    </row>
    <row r="21" spans="1:6">
      <c r="A21" s="27" t="s">
        <v>141</v>
      </c>
      <c r="B21" s="23"/>
      <c r="C21" s="23"/>
      <c r="D21" s="23"/>
      <c r="E21" s="23"/>
      <c r="F21" s="24"/>
    </row>
    <row r="22" spans="1:6">
      <c r="A22" s="27" t="s">
        <v>140</v>
      </c>
      <c r="B22" s="23"/>
      <c r="C22" s="23"/>
      <c r="D22" s="23"/>
      <c r="E22" s="23"/>
      <c r="F22" s="24"/>
    </row>
    <row r="23" spans="1:6">
      <c r="A23" s="27" t="s">
        <v>139</v>
      </c>
      <c r="B23" s="23"/>
      <c r="C23" s="23"/>
      <c r="D23" s="23"/>
      <c r="E23" s="23"/>
      <c r="F23" s="24"/>
    </row>
    <row r="24" spans="1:6">
      <c r="A24" s="27" t="s">
        <v>138</v>
      </c>
      <c r="B24" s="23"/>
      <c r="C24" s="23"/>
      <c r="D24" s="23"/>
      <c r="E24" s="23"/>
      <c r="F24" s="24"/>
    </row>
    <row r="25" spans="1:6">
      <c r="A25" s="27" t="s">
        <v>137</v>
      </c>
      <c r="B25" s="23"/>
      <c r="C25" s="23"/>
      <c r="D25" s="23"/>
      <c r="E25" s="23"/>
      <c r="F25" s="24"/>
    </row>
    <row r="26" spans="1:6">
      <c r="A26" s="27" t="s">
        <v>136</v>
      </c>
      <c r="B26" s="23"/>
      <c r="C26" s="23"/>
      <c r="D26" s="23"/>
      <c r="E26" s="23"/>
      <c r="F26" s="24"/>
    </row>
    <row r="27" spans="1:6">
      <c r="A27" s="27" t="s">
        <v>135</v>
      </c>
      <c r="B27" s="23"/>
      <c r="C27" s="23"/>
      <c r="D27" s="23"/>
      <c r="E27" s="23"/>
      <c r="F27" s="24"/>
    </row>
    <row r="28" spans="1:6">
      <c r="A28" s="58"/>
      <c r="B28" s="26"/>
      <c r="C28" s="26"/>
      <c r="D28" s="26"/>
      <c r="E28" s="26"/>
      <c r="F28" s="26"/>
    </row>
    <row r="29" spans="1:6">
      <c r="A29" s="59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5:D6 C9:D17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1"/>
  <sheetViews>
    <sheetView zoomScale="150" zoomScaleNormal="150" zoomScalePageLayoutView="150" workbookViewId="0">
      <selection activeCell="A21" sqref="A21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134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6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21.550749999999997</v>
      </c>
      <c r="C3" s="139" t="s">
        <v>4</v>
      </c>
      <c r="D3" s="140"/>
      <c r="E3" s="5">
        <f>(B3/B2)+15%</f>
        <v>3.741791666666666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35</v>
      </c>
      <c r="B5" s="12">
        <v>0.5</v>
      </c>
      <c r="C5" s="13" t="s">
        <v>11</v>
      </c>
      <c r="D5" s="13" t="s">
        <v>11</v>
      </c>
      <c r="E5" s="14">
        <f>SUMIF(Insumos!$A$1178:$A$1324,A5,Insumos!$D$1178:$D$1324)</f>
        <v>16.3</v>
      </c>
      <c r="F5" s="15">
        <f t="shared" ref="F5:F17" si="0">E5*B5</f>
        <v>8.15</v>
      </c>
      <c r="H5" t="s">
        <v>7</v>
      </c>
    </row>
    <row r="6" spans="1:9">
      <c r="A6" s="11" t="s">
        <v>22</v>
      </c>
      <c r="B6" s="12">
        <v>0.1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 t="shared" si="0"/>
        <v>0.45500000000000002</v>
      </c>
      <c r="G6" s="27"/>
      <c r="H6" t="s">
        <v>11</v>
      </c>
      <c r="I6" s="27"/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64</v>
      </c>
      <c r="B8" s="12">
        <v>0.04</v>
      </c>
      <c r="C8" s="17" t="s">
        <v>12</v>
      </c>
      <c r="D8" s="17" t="s">
        <v>12</v>
      </c>
      <c r="E8" s="14">
        <f>SUMIF(Insumos!$A$1178:$A$1324,A8,Insumos!$D$1178:$D$1324)</f>
        <v>3.32</v>
      </c>
      <c r="F8" s="15">
        <f t="shared" si="0"/>
        <v>0.1328</v>
      </c>
      <c r="G8" s="27"/>
      <c r="H8" t="s">
        <v>14</v>
      </c>
      <c r="I8" s="27"/>
    </row>
    <row r="9" spans="1:9">
      <c r="A9" s="11" t="s">
        <v>18</v>
      </c>
      <c r="B9" s="12">
        <v>2</v>
      </c>
      <c r="C9" s="17" t="s">
        <v>7</v>
      </c>
      <c r="D9" s="17" t="s">
        <v>11</v>
      </c>
      <c r="E9" s="14">
        <f>SUMIF(Insumos!$A$1178:$A$1324,A9,Insumos!$D$1178:$D$1324)</f>
        <v>0.44</v>
      </c>
      <c r="F9" s="15">
        <f t="shared" si="0"/>
        <v>0.88</v>
      </c>
      <c r="G9" s="27"/>
      <c r="H9" t="s">
        <v>12</v>
      </c>
      <c r="I9" s="27"/>
    </row>
    <row r="10" spans="1:9">
      <c r="A10" s="11" t="s">
        <v>34</v>
      </c>
      <c r="B10" s="12">
        <v>5.0000000000000001E-3</v>
      </c>
      <c r="C10" s="17" t="s">
        <v>11</v>
      </c>
      <c r="D10" s="17" t="s">
        <v>11</v>
      </c>
      <c r="E10" s="14">
        <f>SUMIF(Insumos!$A$1178:$A$1324,A10,Insumos!$D$1178:$D$1324)</f>
        <v>213.75</v>
      </c>
      <c r="F10" s="15">
        <f t="shared" si="0"/>
        <v>1.0687500000000001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89</v>
      </c>
      <c r="B12" s="12">
        <v>4</v>
      </c>
      <c r="C12" s="17" t="s">
        <v>7</v>
      </c>
      <c r="D12" s="17" t="s">
        <v>7</v>
      </c>
      <c r="E12" s="14">
        <f>SUMIF(Insumos!$A$1178:$A$1324,A12,Insumos!$D$1178:$D$1324)</f>
        <v>1.8964000000000001</v>
      </c>
      <c r="F12" s="15">
        <f t="shared" si="0"/>
        <v>7.5856000000000003</v>
      </c>
      <c r="G12" s="27"/>
      <c r="I12" s="27"/>
    </row>
    <row r="13" spans="1:9">
      <c r="A13" s="11" t="s">
        <v>36</v>
      </c>
      <c r="B13" s="12">
        <v>0.08</v>
      </c>
      <c r="C13" s="17" t="s">
        <v>11</v>
      </c>
      <c r="D13" s="17" t="s">
        <v>11</v>
      </c>
      <c r="E13" s="14">
        <f>SUMIF(Insumos!$A$1178:$A$1324,A13,Insumos!$D$1178:$D$1324)</f>
        <v>11.02</v>
      </c>
      <c r="F13" s="15">
        <f t="shared" si="0"/>
        <v>0.88159999999999994</v>
      </c>
      <c r="G13" s="27"/>
    </row>
    <row r="14" spans="1:9">
      <c r="A14" s="11" t="s">
        <v>93</v>
      </c>
      <c r="B14" s="12">
        <v>0.4</v>
      </c>
      <c r="C14" s="17" t="s">
        <v>11</v>
      </c>
      <c r="D14" s="17" t="s">
        <v>11</v>
      </c>
      <c r="E14" s="14">
        <f>SUMIF(Insumos!$A$1178:$A$1324,A14,Insumos!$D$1178:$D$1324)</f>
        <v>5.18</v>
      </c>
      <c r="F14" s="15">
        <f t="shared" si="0"/>
        <v>2.0720000000000001</v>
      </c>
      <c r="G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G15" s="27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  <c r="G16" s="27"/>
    </row>
    <row r="17" spans="1:7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  <c r="G17" s="27"/>
    </row>
    <row r="18" spans="1:7" ht="16" thickBot="1">
      <c r="A18" s="141"/>
      <c r="B18" s="141"/>
      <c r="C18" s="141"/>
      <c r="D18" s="142"/>
      <c r="E18" s="18" t="s">
        <v>15</v>
      </c>
      <c r="F18" s="19">
        <f>SUM(F5:F17)</f>
        <v>21.550749999999997</v>
      </c>
      <c r="G18" s="27"/>
    </row>
    <row r="19" spans="1:7" ht="16" thickBot="1">
      <c r="A19" s="131" t="s">
        <v>16</v>
      </c>
      <c r="B19" s="132"/>
      <c r="C19" s="132"/>
      <c r="D19" s="132"/>
      <c r="E19" s="132"/>
      <c r="F19" s="133"/>
      <c r="G19" s="27"/>
    </row>
    <row r="20" spans="1:7">
      <c r="A20" s="27" t="s">
        <v>133</v>
      </c>
      <c r="B20" s="21"/>
      <c r="C20" s="21"/>
      <c r="D20" s="21"/>
      <c r="E20" s="21"/>
      <c r="F20" s="22"/>
      <c r="G20" s="27"/>
    </row>
    <row r="21" spans="1:7">
      <c r="A21" s="27"/>
      <c r="B21" s="23"/>
      <c r="C21" s="23"/>
      <c r="D21" s="23"/>
      <c r="E21" s="23"/>
      <c r="F21" s="24"/>
      <c r="G21" s="27"/>
    </row>
    <row r="22" spans="1:7">
      <c r="A22" s="27" t="s">
        <v>132</v>
      </c>
      <c r="B22" s="23"/>
      <c r="C22" s="23"/>
      <c r="D22" s="23"/>
      <c r="E22" s="23"/>
      <c r="F22" s="24"/>
    </row>
    <row r="23" spans="1:7">
      <c r="A23" s="27" t="s">
        <v>131</v>
      </c>
      <c r="B23" s="23"/>
      <c r="C23" s="23"/>
      <c r="D23" s="23"/>
      <c r="E23" s="23"/>
      <c r="F23" s="24"/>
    </row>
    <row r="24" spans="1:7">
      <c r="A24" s="27" t="s">
        <v>130</v>
      </c>
      <c r="B24" s="23"/>
      <c r="C24" s="23"/>
      <c r="D24" s="23"/>
      <c r="E24" s="23"/>
      <c r="F24" s="24"/>
    </row>
    <row r="25" spans="1:7">
      <c r="A25" s="27" t="s">
        <v>129</v>
      </c>
      <c r="B25" s="23"/>
      <c r="C25" s="23"/>
      <c r="D25" s="23"/>
      <c r="E25" s="23"/>
      <c r="F25" s="24"/>
    </row>
    <row r="26" spans="1:7">
      <c r="A26" s="27"/>
      <c r="B26" s="23"/>
      <c r="C26" s="23"/>
      <c r="D26" s="23"/>
      <c r="E26" s="23"/>
      <c r="F26" s="24"/>
    </row>
    <row r="27" spans="1:7">
      <c r="A27" s="27" t="s">
        <v>128</v>
      </c>
      <c r="B27" s="23"/>
      <c r="C27" s="23"/>
      <c r="D27" s="23"/>
      <c r="E27" s="23"/>
      <c r="F27" s="24"/>
    </row>
    <row r="28" spans="1:7">
      <c r="A28" s="27"/>
      <c r="B28" s="26"/>
      <c r="C28" s="26"/>
      <c r="D28" s="26"/>
      <c r="E28" s="26"/>
      <c r="F28" s="26"/>
    </row>
    <row r="29" spans="1:7">
      <c r="A29" s="27" t="s">
        <v>127</v>
      </c>
    </row>
    <row r="30" spans="1:7">
      <c r="A30" s="27" t="s">
        <v>126</v>
      </c>
    </row>
    <row r="31" spans="1:7">
      <c r="A31" s="28" t="s">
        <v>125</v>
      </c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5:D6 C9:D17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3"/>
  <sheetViews>
    <sheetView topLeftCell="A5" zoomScale="150" zoomScaleNormal="150" zoomScalePageLayoutView="150" workbookViewId="0">
      <selection activeCell="A22" sqref="A22:XFD22"/>
    </sheetView>
  </sheetViews>
  <sheetFormatPr baseColWidth="10" defaultRowHeight="15" x14ac:dyDescent="0"/>
  <cols>
    <col min="2" max="2" width="26" bestFit="1" customWidth="1"/>
    <col min="4" max="4" width="13.83203125" bestFit="1" customWidth="1"/>
    <col min="5" max="5" width="13.1640625" customWidth="1"/>
    <col min="6" max="6" width="16" customWidth="1"/>
    <col min="7" max="7" width="17.5" customWidth="1"/>
    <col min="8" max="8" width="1.83203125" customWidth="1"/>
    <col min="9" max="9" width="16.6640625" customWidth="1"/>
    <col min="10" max="10" width="14.6640625" customWidth="1"/>
    <col min="11" max="11" width="13.33203125" customWidth="1"/>
    <col min="12" max="12" width="13.5" customWidth="1"/>
    <col min="13" max="13" width="1.83203125" customWidth="1"/>
    <col min="14" max="14" width="14.83203125" bestFit="1" customWidth="1"/>
    <col min="15" max="15" width="12.1640625" bestFit="1" customWidth="1"/>
    <col min="16" max="16" width="14" bestFit="1" customWidth="1"/>
    <col min="17" max="17" width="13" customWidth="1"/>
    <col min="18" max="18" width="16.83203125" customWidth="1"/>
    <col min="19" max="19" width="13.6640625" customWidth="1"/>
  </cols>
  <sheetData>
    <row r="3" spans="2:19">
      <c r="B3" s="30"/>
      <c r="C3" s="31" t="s">
        <v>44</v>
      </c>
      <c r="D3" s="31" t="s">
        <v>45</v>
      </c>
      <c r="E3" s="31" t="s">
        <v>46</v>
      </c>
      <c r="F3" s="32" t="s">
        <v>47</v>
      </c>
      <c r="G3" s="32" t="s">
        <v>48</v>
      </c>
      <c r="H3" s="32"/>
      <c r="I3" s="32" t="s">
        <v>49</v>
      </c>
      <c r="J3" s="32" t="s">
        <v>50</v>
      </c>
      <c r="K3" s="32" t="s">
        <v>51</v>
      </c>
      <c r="L3" s="32" t="s">
        <v>51</v>
      </c>
      <c r="M3" s="33"/>
      <c r="N3" s="34" t="s">
        <v>52</v>
      </c>
      <c r="O3" s="34" t="s">
        <v>48</v>
      </c>
      <c r="P3" s="34" t="s">
        <v>53</v>
      </c>
      <c r="Q3" s="34" t="s">
        <v>50</v>
      </c>
      <c r="R3" s="34" t="s">
        <v>51</v>
      </c>
      <c r="S3" s="34" t="s">
        <v>51</v>
      </c>
    </row>
    <row r="4" spans="2:19">
      <c r="B4" s="35" t="s">
        <v>434</v>
      </c>
      <c r="C4" s="124"/>
      <c r="D4" s="31"/>
      <c r="E4" s="31"/>
      <c r="F4" s="37">
        <v>0.1</v>
      </c>
      <c r="G4" s="32"/>
      <c r="H4" s="32"/>
      <c r="I4" s="38">
        <v>2.75E-2</v>
      </c>
      <c r="J4" s="39">
        <v>0.1</v>
      </c>
      <c r="K4" s="31"/>
      <c r="L4" s="31" t="s">
        <v>54</v>
      </c>
      <c r="M4" s="33"/>
      <c r="N4" s="40">
        <v>0.3</v>
      </c>
      <c r="O4" s="41"/>
      <c r="P4" s="42">
        <f>I4</f>
        <v>2.75E-2</v>
      </c>
      <c r="Q4" s="40">
        <f>J4</f>
        <v>0.1</v>
      </c>
      <c r="R4" s="41"/>
      <c r="S4" s="41" t="s">
        <v>54</v>
      </c>
    </row>
    <row r="5" spans="2:19">
      <c r="B5" s="30"/>
      <c r="C5" s="124"/>
      <c r="D5" s="123"/>
      <c r="E5" s="122"/>
      <c r="F5" s="45"/>
      <c r="G5" s="45"/>
      <c r="H5" s="30"/>
      <c r="I5" s="46"/>
      <c r="J5" s="46"/>
      <c r="K5" s="45"/>
      <c r="L5" s="122"/>
      <c r="N5" s="47"/>
      <c r="O5" s="47"/>
      <c r="P5" s="47"/>
      <c r="Q5" s="47"/>
      <c r="R5" s="47"/>
      <c r="S5" s="121"/>
    </row>
    <row r="6" spans="2:19">
      <c r="B6" s="30" t="s">
        <v>433</v>
      </c>
      <c r="C6" s="124">
        <f>'Bolinho de arroz'!E3</f>
        <v>1.4798649999999998</v>
      </c>
      <c r="D6" s="123">
        <v>0</v>
      </c>
      <c r="E6" s="122" t="e">
        <f>C6/D6</f>
        <v>#DIV/0!</v>
      </c>
      <c r="F6" s="45">
        <f>D6*$F$4</f>
        <v>0</v>
      </c>
      <c r="G6" s="45">
        <f>F6+D6</f>
        <v>0</v>
      </c>
      <c r="H6" s="30"/>
      <c r="I6" s="46">
        <f>G6*$I$4</f>
        <v>0</v>
      </c>
      <c r="J6" s="46">
        <f>G6*$J$4</f>
        <v>0</v>
      </c>
      <c r="K6" s="45">
        <f>D6-C6-I6-J6</f>
        <v>-1.4798649999999998</v>
      </c>
      <c r="L6" s="122" t="e">
        <f>K6/D6</f>
        <v>#DIV/0!</v>
      </c>
      <c r="N6" s="47">
        <f>D6-(D6*$N$4)</f>
        <v>0</v>
      </c>
      <c r="O6" s="47">
        <f>N6+F6</f>
        <v>0</v>
      </c>
      <c r="P6" s="47">
        <f>O6*$P$4</f>
        <v>0</v>
      </c>
      <c r="Q6" s="47">
        <f>O6*$Q$4</f>
        <v>0</v>
      </c>
      <c r="R6" s="47">
        <f>N6-P6-Q6-C6</f>
        <v>-1.4798649999999998</v>
      </c>
      <c r="S6" s="121" t="e">
        <f>R6/N6</f>
        <v>#DIV/0!</v>
      </c>
    </row>
    <row r="7" spans="2:19">
      <c r="B7" s="30" t="s">
        <v>432</v>
      </c>
      <c r="C7" s="124">
        <f>'Bolinho de feijoada'!E3</f>
        <v>1.948894921875</v>
      </c>
      <c r="D7" s="123">
        <v>0</v>
      </c>
      <c r="E7" s="122" t="e">
        <f>C7/D7</f>
        <v>#DIV/0!</v>
      </c>
      <c r="F7" s="45">
        <f>D7*$F$4</f>
        <v>0</v>
      </c>
      <c r="G7" s="45">
        <f>F7+D7</f>
        <v>0</v>
      </c>
      <c r="H7" s="30"/>
      <c r="I7" s="46">
        <f>G7*$I$4</f>
        <v>0</v>
      </c>
      <c r="J7" s="46">
        <f>G7*$J$4</f>
        <v>0</v>
      </c>
      <c r="K7" s="45">
        <f>D7-C7-I7-J7</f>
        <v>-1.948894921875</v>
      </c>
      <c r="L7" s="122" t="e">
        <f>K7/D7</f>
        <v>#DIV/0!</v>
      </c>
      <c r="N7" s="47">
        <f>D7-(D7*$N$4)</f>
        <v>0</v>
      </c>
      <c r="O7" s="47">
        <f>N7+F7</f>
        <v>0</v>
      </c>
      <c r="P7" s="47">
        <f>O7*$P$4</f>
        <v>0</v>
      </c>
      <c r="Q7" s="47">
        <f>O7*$Q$4</f>
        <v>0</v>
      </c>
      <c r="R7" s="47">
        <f>N7-P7-Q7-C7</f>
        <v>-1.948894921875</v>
      </c>
      <c r="S7" s="121" t="e">
        <f>R7/N7</f>
        <v>#DIV/0!</v>
      </c>
    </row>
    <row r="8" spans="2:19">
      <c r="B8" s="30" t="s">
        <v>431</v>
      </c>
      <c r="C8" s="124"/>
      <c r="D8" s="123"/>
      <c r="E8" s="122"/>
      <c r="F8" s="45"/>
      <c r="G8" s="45"/>
      <c r="H8" s="30"/>
      <c r="I8" s="46"/>
      <c r="J8" s="46"/>
      <c r="K8" s="45"/>
      <c r="L8" s="122"/>
      <c r="N8" s="47"/>
      <c r="O8" s="47"/>
      <c r="P8" s="47"/>
      <c r="Q8" s="47"/>
      <c r="R8" s="47"/>
      <c r="S8" s="121"/>
    </row>
    <row r="9" spans="2:19">
      <c r="B9" s="35" t="s">
        <v>430</v>
      </c>
      <c r="C9" s="124">
        <f>'Pastel queijo'!E3</f>
        <v>2.5425</v>
      </c>
      <c r="D9" s="123">
        <v>0</v>
      </c>
      <c r="E9" s="122" t="e">
        <f t="shared" ref="E9:E19" si="0">C9/D9</f>
        <v>#DIV/0!</v>
      </c>
      <c r="F9" s="45">
        <f t="shared" ref="F9:F19" si="1">D9*$F$4</f>
        <v>0</v>
      </c>
      <c r="G9" s="45">
        <f t="shared" ref="G9:G19" si="2">F9+D9</f>
        <v>0</v>
      </c>
      <c r="H9" s="30"/>
      <c r="I9" s="46">
        <f t="shared" ref="I9:I19" si="3">G9*$I$4</f>
        <v>0</v>
      </c>
      <c r="J9" s="46">
        <f t="shared" ref="J9:J19" si="4">G9*$J$4</f>
        <v>0</v>
      </c>
      <c r="K9" s="45">
        <f t="shared" ref="K9:K19" si="5">D9-C9-I9-J9</f>
        <v>-2.5425</v>
      </c>
      <c r="L9" s="122" t="e">
        <f t="shared" ref="L9:L19" si="6">K9/D9</f>
        <v>#DIV/0!</v>
      </c>
      <c r="N9" s="47">
        <f t="shared" ref="N9:N19" si="7">D9-(D9*$N$4)</f>
        <v>0</v>
      </c>
      <c r="O9" s="47">
        <f t="shared" ref="O9:O19" si="8">N9+F9</f>
        <v>0</v>
      </c>
      <c r="P9" s="47">
        <f t="shared" ref="P9:P19" si="9">O9*$P$4</f>
        <v>0</v>
      </c>
      <c r="Q9" s="47">
        <f t="shared" ref="Q9:Q19" si="10">O9*$Q$4</f>
        <v>0</v>
      </c>
      <c r="R9" s="47">
        <f t="shared" ref="R9:R19" si="11">N9-P9-Q9-C9</f>
        <v>-2.5425</v>
      </c>
      <c r="S9" s="121" t="e">
        <f t="shared" ref="S9:S19" si="12">R9/N9</f>
        <v>#DIV/0!</v>
      </c>
    </row>
    <row r="10" spans="2:19">
      <c r="B10" s="30" t="s">
        <v>193</v>
      </c>
      <c r="C10" s="124">
        <f>'Pastel carne'!E3</f>
        <v>1.9125000000000001</v>
      </c>
      <c r="D10" s="123">
        <v>0</v>
      </c>
      <c r="E10" s="122" t="e">
        <f t="shared" si="0"/>
        <v>#DIV/0!</v>
      </c>
      <c r="F10" s="45">
        <f t="shared" si="1"/>
        <v>0</v>
      </c>
      <c r="G10" s="45">
        <f t="shared" si="2"/>
        <v>0</v>
      </c>
      <c r="H10" s="30"/>
      <c r="I10" s="46">
        <f t="shared" si="3"/>
        <v>0</v>
      </c>
      <c r="J10" s="46">
        <f t="shared" si="4"/>
        <v>0</v>
      </c>
      <c r="K10" s="45">
        <f t="shared" si="5"/>
        <v>-1.9125000000000001</v>
      </c>
      <c r="L10" s="122" t="e">
        <f t="shared" si="6"/>
        <v>#DIV/0!</v>
      </c>
      <c r="N10" s="47">
        <f t="shared" si="7"/>
        <v>0</v>
      </c>
      <c r="O10" s="47">
        <f t="shared" si="8"/>
        <v>0</v>
      </c>
      <c r="P10" s="47">
        <f t="shared" si="9"/>
        <v>0</v>
      </c>
      <c r="Q10" s="47">
        <f t="shared" si="10"/>
        <v>0</v>
      </c>
      <c r="R10" s="47">
        <f t="shared" si="11"/>
        <v>-1.9125000000000001</v>
      </c>
      <c r="S10" s="121" t="e">
        <f t="shared" si="12"/>
        <v>#DIV/0!</v>
      </c>
    </row>
    <row r="11" spans="2:19">
      <c r="B11" s="30" t="s">
        <v>429</v>
      </c>
      <c r="C11" s="124">
        <f>'Pastel bananeira'!E3</f>
        <v>2.8225000000000002</v>
      </c>
      <c r="D11" s="123">
        <v>0</v>
      </c>
      <c r="E11" s="122" t="e">
        <f t="shared" si="0"/>
        <v>#DIV/0!</v>
      </c>
      <c r="F11" s="45">
        <f t="shared" si="1"/>
        <v>0</v>
      </c>
      <c r="G11" s="45">
        <f t="shared" si="2"/>
        <v>0</v>
      </c>
      <c r="H11" s="30"/>
      <c r="I11" s="46">
        <f t="shared" si="3"/>
        <v>0</v>
      </c>
      <c r="J11" s="46">
        <f t="shared" si="4"/>
        <v>0</v>
      </c>
      <c r="K11" s="45">
        <f t="shared" si="5"/>
        <v>-2.8225000000000002</v>
      </c>
      <c r="L11" s="122" t="e">
        <f t="shared" si="6"/>
        <v>#DIV/0!</v>
      </c>
      <c r="N11" s="47">
        <f t="shared" si="7"/>
        <v>0</v>
      </c>
      <c r="O11" s="47">
        <f t="shared" si="8"/>
        <v>0</v>
      </c>
      <c r="P11" s="47">
        <f t="shared" si="9"/>
        <v>0</v>
      </c>
      <c r="Q11" s="47">
        <f t="shared" si="10"/>
        <v>0</v>
      </c>
      <c r="R11" s="47">
        <f t="shared" si="11"/>
        <v>-2.8225000000000002</v>
      </c>
      <c r="S11" s="121" t="e">
        <f t="shared" si="12"/>
        <v>#DIV/0!</v>
      </c>
    </row>
    <row r="12" spans="2:19">
      <c r="B12" s="30" t="s">
        <v>428</v>
      </c>
      <c r="C12" s="124">
        <f>'Frango a passarinho'!E3</f>
        <v>5.2743500000000001</v>
      </c>
      <c r="D12" s="123">
        <v>0</v>
      </c>
      <c r="E12" s="122" t="e">
        <f t="shared" si="0"/>
        <v>#DIV/0!</v>
      </c>
      <c r="F12" s="45">
        <f t="shared" si="1"/>
        <v>0</v>
      </c>
      <c r="G12" s="45">
        <f t="shared" si="2"/>
        <v>0</v>
      </c>
      <c r="H12" s="30"/>
      <c r="I12" s="46">
        <f t="shared" si="3"/>
        <v>0</v>
      </c>
      <c r="J12" s="46">
        <f t="shared" si="4"/>
        <v>0</v>
      </c>
      <c r="K12" s="45">
        <f t="shared" si="5"/>
        <v>-5.2743500000000001</v>
      </c>
      <c r="L12" s="122" t="e">
        <f t="shared" si="6"/>
        <v>#DIV/0!</v>
      </c>
      <c r="N12" s="47">
        <f t="shared" si="7"/>
        <v>0</v>
      </c>
      <c r="O12" s="47">
        <f t="shared" si="8"/>
        <v>0</v>
      </c>
      <c r="P12" s="47">
        <f t="shared" si="9"/>
        <v>0</v>
      </c>
      <c r="Q12" s="47">
        <f t="shared" si="10"/>
        <v>0</v>
      </c>
      <c r="R12" s="47">
        <f t="shared" si="11"/>
        <v>-5.2743500000000001</v>
      </c>
      <c r="S12" s="121" t="e">
        <f t="shared" si="12"/>
        <v>#DIV/0!</v>
      </c>
    </row>
    <row r="13" spans="2:19">
      <c r="B13" s="35" t="s">
        <v>427</v>
      </c>
      <c r="C13" s="124">
        <f>'Isca de frango'!E3</f>
        <v>5.4771250000000009</v>
      </c>
      <c r="D13" s="123">
        <v>0</v>
      </c>
      <c r="E13" s="122" t="e">
        <f t="shared" si="0"/>
        <v>#DIV/0!</v>
      </c>
      <c r="F13" s="45">
        <f t="shared" si="1"/>
        <v>0</v>
      </c>
      <c r="G13" s="45">
        <f t="shared" si="2"/>
        <v>0</v>
      </c>
      <c r="H13" s="30"/>
      <c r="I13" s="46">
        <f t="shared" si="3"/>
        <v>0</v>
      </c>
      <c r="J13" s="46">
        <f t="shared" si="4"/>
        <v>0</v>
      </c>
      <c r="K13" s="45">
        <f t="shared" si="5"/>
        <v>-5.4771250000000009</v>
      </c>
      <c r="L13" s="122" t="e">
        <f t="shared" si="6"/>
        <v>#DIV/0!</v>
      </c>
      <c r="N13" s="47">
        <f t="shared" si="7"/>
        <v>0</v>
      </c>
      <c r="O13" s="47">
        <f t="shared" si="8"/>
        <v>0</v>
      </c>
      <c r="P13" s="47">
        <f t="shared" si="9"/>
        <v>0</v>
      </c>
      <c r="Q13" s="47">
        <f t="shared" si="10"/>
        <v>0</v>
      </c>
      <c r="R13" s="47">
        <f t="shared" si="11"/>
        <v>-5.4771250000000009</v>
      </c>
      <c r="S13" s="121" t="e">
        <f t="shared" si="12"/>
        <v>#DIV/0!</v>
      </c>
    </row>
    <row r="14" spans="2:19">
      <c r="B14" s="30" t="s">
        <v>426</v>
      </c>
      <c r="C14" s="124">
        <f>'Tirinhas de filé'!E3</f>
        <v>11.445975000000001</v>
      </c>
      <c r="D14" s="123">
        <v>0</v>
      </c>
      <c r="E14" s="122" t="e">
        <f t="shared" si="0"/>
        <v>#DIV/0!</v>
      </c>
      <c r="F14" s="45">
        <f t="shared" si="1"/>
        <v>0</v>
      </c>
      <c r="G14" s="45">
        <f t="shared" si="2"/>
        <v>0</v>
      </c>
      <c r="H14" s="30"/>
      <c r="I14" s="46">
        <f t="shared" si="3"/>
        <v>0</v>
      </c>
      <c r="J14" s="46">
        <f t="shared" si="4"/>
        <v>0</v>
      </c>
      <c r="K14" s="45">
        <f t="shared" si="5"/>
        <v>-11.445975000000001</v>
      </c>
      <c r="L14" s="122" t="e">
        <f t="shared" si="6"/>
        <v>#DIV/0!</v>
      </c>
      <c r="N14" s="47">
        <f t="shared" si="7"/>
        <v>0</v>
      </c>
      <c r="O14" s="47">
        <f t="shared" si="8"/>
        <v>0</v>
      </c>
      <c r="P14" s="47">
        <f t="shared" si="9"/>
        <v>0</v>
      </c>
      <c r="Q14" s="47">
        <f t="shared" si="10"/>
        <v>0</v>
      </c>
      <c r="R14" s="47">
        <f t="shared" si="11"/>
        <v>-11.445975000000001</v>
      </c>
      <c r="S14" s="121" t="e">
        <f t="shared" si="12"/>
        <v>#DIV/0!</v>
      </c>
    </row>
    <row r="15" spans="2:19">
      <c r="B15" s="30" t="s">
        <v>425</v>
      </c>
      <c r="C15" s="124">
        <f>'Isca de tilapia'!E3</f>
        <v>9.4565599999999996</v>
      </c>
      <c r="D15" s="123">
        <v>0</v>
      </c>
      <c r="E15" s="122" t="e">
        <f t="shared" si="0"/>
        <v>#DIV/0!</v>
      </c>
      <c r="F15" s="45">
        <f t="shared" si="1"/>
        <v>0</v>
      </c>
      <c r="G15" s="45">
        <f t="shared" si="2"/>
        <v>0</v>
      </c>
      <c r="H15" s="30"/>
      <c r="I15" s="46">
        <f t="shared" si="3"/>
        <v>0</v>
      </c>
      <c r="J15" s="46">
        <f t="shared" si="4"/>
        <v>0</v>
      </c>
      <c r="K15" s="45">
        <f t="shared" si="5"/>
        <v>-9.4565599999999996</v>
      </c>
      <c r="L15" s="122" t="e">
        <f t="shared" si="6"/>
        <v>#DIV/0!</v>
      </c>
      <c r="N15" s="47">
        <f t="shared" si="7"/>
        <v>0</v>
      </c>
      <c r="O15" s="47">
        <f t="shared" si="8"/>
        <v>0</v>
      </c>
      <c r="P15" s="47">
        <f t="shared" si="9"/>
        <v>0</v>
      </c>
      <c r="Q15" s="47">
        <f t="shared" si="10"/>
        <v>0</v>
      </c>
      <c r="R15" s="47">
        <f t="shared" si="11"/>
        <v>-9.4565599999999996</v>
      </c>
      <c r="S15" s="121" t="e">
        <f t="shared" si="12"/>
        <v>#DIV/0!</v>
      </c>
    </row>
    <row r="16" spans="2:19">
      <c r="B16" s="35" t="s">
        <v>424</v>
      </c>
      <c r="C16" s="124">
        <f>'Batata rustica'!E3</f>
        <v>4.8456250000000001</v>
      </c>
      <c r="D16" s="123">
        <v>0</v>
      </c>
      <c r="E16" s="122" t="e">
        <f t="shared" si="0"/>
        <v>#DIV/0!</v>
      </c>
      <c r="F16" s="45">
        <f t="shared" si="1"/>
        <v>0</v>
      </c>
      <c r="G16" s="45">
        <f t="shared" si="2"/>
        <v>0</v>
      </c>
      <c r="H16" s="30"/>
      <c r="I16" s="46">
        <f t="shared" si="3"/>
        <v>0</v>
      </c>
      <c r="J16" s="46">
        <f t="shared" si="4"/>
        <v>0</v>
      </c>
      <c r="K16" s="45">
        <f t="shared" si="5"/>
        <v>-4.8456250000000001</v>
      </c>
      <c r="L16" s="122" t="e">
        <f t="shared" si="6"/>
        <v>#DIV/0!</v>
      </c>
      <c r="N16" s="47">
        <f t="shared" si="7"/>
        <v>0</v>
      </c>
      <c r="O16" s="47">
        <f t="shared" si="8"/>
        <v>0</v>
      </c>
      <c r="P16" s="47">
        <f t="shared" si="9"/>
        <v>0</v>
      </c>
      <c r="Q16" s="47">
        <f t="shared" si="10"/>
        <v>0</v>
      </c>
      <c r="R16" s="47">
        <f t="shared" si="11"/>
        <v>-4.8456250000000001</v>
      </c>
      <c r="S16" s="121" t="e">
        <f t="shared" si="12"/>
        <v>#DIV/0!</v>
      </c>
    </row>
    <row r="17" spans="2:19">
      <c r="B17" s="30" t="s">
        <v>41</v>
      </c>
      <c r="C17" s="124">
        <f>'Batata frita'!E3</f>
        <v>1.6980555555555554</v>
      </c>
      <c r="D17" s="123">
        <v>0</v>
      </c>
      <c r="E17" s="122" t="e">
        <f t="shared" si="0"/>
        <v>#DIV/0!</v>
      </c>
      <c r="F17" s="45">
        <f t="shared" si="1"/>
        <v>0</v>
      </c>
      <c r="G17" s="45">
        <f t="shared" si="2"/>
        <v>0</v>
      </c>
      <c r="H17" s="30"/>
      <c r="I17" s="46">
        <f t="shared" si="3"/>
        <v>0</v>
      </c>
      <c r="J17" s="46">
        <f t="shared" si="4"/>
        <v>0</v>
      </c>
      <c r="K17" s="45">
        <f t="shared" si="5"/>
        <v>-1.6980555555555554</v>
      </c>
      <c r="L17" s="122" t="e">
        <f t="shared" si="6"/>
        <v>#DIV/0!</v>
      </c>
      <c r="N17" s="47">
        <f t="shared" si="7"/>
        <v>0</v>
      </c>
      <c r="O17" s="47">
        <f t="shared" si="8"/>
        <v>0</v>
      </c>
      <c r="P17" s="47">
        <f t="shared" si="9"/>
        <v>0</v>
      </c>
      <c r="Q17" s="47">
        <f t="shared" si="10"/>
        <v>0</v>
      </c>
      <c r="R17" s="47">
        <f t="shared" si="11"/>
        <v>-1.6980555555555554</v>
      </c>
      <c r="S17" s="121" t="e">
        <f t="shared" si="12"/>
        <v>#DIV/0!</v>
      </c>
    </row>
    <row r="18" spans="2:19">
      <c r="B18" s="30" t="s">
        <v>423</v>
      </c>
      <c r="C18" s="124">
        <f>'Batata cheddar'!E3</f>
        <v>5.3206249999999997</v>
      </c>
      <c r="D18" s="123">
        <v>0</v>
      </c>
      <c r="E18" s="122" t="e">
        <f t="shared" si="0"/>
        <v>#DIV/0!</v>
      </c>
      <c r="F18" s="45">
        <f t="shared" si="1"/>
        <v>0</v>
      </c>
      <c r="G18" s="45">
        <f t="shared" si="2"/>
        <v>0</v>
      </c>
      <c r="H18" s="30"/>
      <c r="I18" s="46">
        <f t="shared" si="3"/>
        <v>0</v>
      </c>
      <c r="J18" s="46">
        <f t="shared" si="4"/>
        <v>0</v>
      </c>
      <c r="K18" s="45">
        <f t="shared" si="5"/>
        <v>-5.3206249999999997</v>
      </c>
      <c r="L18" s="122" t="e">
        <f t="shared" si="6"/>
        <v>#DIV/0!</v>
      </c>
      <c r="N18" s="47">
        <f t="shared" si="7"/>
        <v>0</v>
      </c>
      <c r="O18" s="47">
        <f t="shared" si="8"/>
        <v>0</v>
      </c>
      <c r="P18" s="47">
        <f t="shared" si="9"/>
        <v>0</v>
      </c>
      <c r="Q18" s="47">
        <f t="shared" si="10"/>
        <v>0</v>
      </c>
      <c r="R18" s="47">
        <f t="shared" si="11"/>
        <v>-5.3206249999999997</v>
      </c>
      <c r="S18" s="121" t="e">
        <f t="shared" si="12"/>
        <v>#DIV/0!</v>
      </c>
    </row>
    <row r="19" spans="2:19">
      <c r="B19" s="35" t="s">
        <v>422</v>
      </c>
      <c r="C19" s="124">
        <f>'Batata bacon'!E3</f>
        <v>6.1206249999999995</v>
      </c>
      <c r="D19" s="123">
        <v>0</v>
      </c>
      <c r="E19" s="122" t="e">
        <f t="shared" si="0"/>
        <v>#DIV/0!</v>
      </c>
      <c r="F19" s="45">
        <f t="shared" si="1"/>
        <v>0</v>
      </c>
      <c r="G19" s="45">
        <f t="shared" si="2"/>
        <v>0</v>
      </c>
      <c r="H19" s="30"/>
      <c r="I19" s="46">
        <f t="shared" si="3"/>
        <v>0</v>
      </c>
      <c r="J19" s="46">
        <f t="shared" si="4"/>
        <v>0</v>
      </c>
      <c r="K19" s="45">
        <f t="shared" si="5"/>
        <v>-6.1206249999999995</v>
      </c>
      <c r="L19" s="122" t="e">
        <f t="shared" si="6"/>
        <v>#DIV/0!</v>
      </c>
      <c r="N19" s="47">
        <f t="shared" si="7"/>
        <v>0</v>
      </c>
      <c r="O19" s="47">
        <f t="shared" si="8"/>
        <v>0</v>
      </c>
      <c r="P19" s="47">
        <f t="shared" si="9"/>
        <v>0</v>
      </c>
      <c r="Q19" s="47">
        <f t="shared" si="10"/>
        <v>0</v>
      </c>
      <c r="R19" s="47">
        <f t="shared" si="11"/>
        <v>-6.1206249999999995</v>
      </c>
      <c r="S19" s="121" t="e">
        <f t="shared" si="12"/>
        <v>#DIV/0!</v>
      </c>
    </row>
    <row r="20" spans="2:19">
      <c r="B20" s="30" t="s">
        <v>472</v>
      </c>
      <c r="C20" s="124">
        <f>'Tirinhas de picanha'!E3</f>
        <v>15.812650000000003</v>
      </c>
      <c r="D20" s="123">
        <v>49.9</v>
      </c>
      <c r="E20" s="122">
        <f t="shared" ref="E20:E22" si="13">C20/D20</f>
        <v>0.31688677354709427</v>
      </c>
      <c r="F20" s="45">
        <f t="shared" ref="F20:F22" si="14">D20*$F$4</f>
        <v>4.99</v>
      </c>
      <c r="G20" s="45">
        <f t="shared" ref="G20:G22" si="15">F20+D20</f>
        <v>54.89</v>
      </c>
      <c r="H20" s="30"/>
      <c r="I20" s="46">
        <f t="shared" ref="I20:I22" si="16">G20*$I$4</f>
        <v>1.5094750000000001</v>
      </c>
      <c r="J20" s="46">
        <f t="shared" ref="J20:J22" si="17">G20*$J$4</f>
        <v>5.4890000000000008</v>
      </c>
      <c r="K20" s="45">
        <f t="shared" ref="K20:K22" si="18">D20-C20-I20-J20</f>
        <v>27.088874999999991</v>
      </c>
      <c r="L20" s="122">
        <f t="shared" ref="L20:L22" si="19">K20/D20</f>
        <v>0.54286322645290563</v>
      </c>
      <c r="N20" s="47">
        <f t="shared" ref="N20:N22" si="20">D20-(D20*$N$4)</f>
        <v>34.93</v>
      </c>
      <c r="O20" s="47">
        <f t="shared" ref="O20:O22" si="21">N20+F20</f>
        <v>39.92</v>
      </c>
      <c r="P20" s="47">
        <f t="shared" ref="P20:P23" si="22">O20*$P$4</f>
        <v>1.0978000000000001</v>
      </c>
      <c r="Q20" s="47">
        <f t="shared" ref="Q20:Q22" si="23">O20*$Q$4</f>
        <v>3.9920000000000004</v>
      </c>
      <c r="R20" s="47">
        <f t="shared" ref="R20:R22" si="24">N20-P20-Q20-C20</f>
        <v>14.027549999999996</v>
      </c>
      <c r="S20" s="121">
        <f t="shared" ref="S20:S22" si="25">R20/N20</f>
        <v>0.40159032350415108</v>
      </c>
    </row>
    <row r="21" spans="2:19">
      <c r="B21" s="30" t="s">
        <v>473</v>
      </c>
      <c r="C21" s="124">
        <f>'Filé suíno petisco'!E3</f>
        <v>9.8195500000000013</v>
      </c>
      <c r="D21" s="123">
        <v>23.9</v>
      </c>
      <c r="E21" s="122">
        <f t="shared" si="13"/>
        <v>0.41085983263598336</v>
      </c>
      <c r="F21" s="45">
        <f t="shared" si="14"/>
        <v>2.39</v>
      </c>
      <c r="G21" s="45">
        <f t="shared" si="15"/>
        <v>26.29</v>
      </c>
      <c r="H21" s="30"/>
      <c r="I21" s="46">
        <f t="shared" si="16"/>
        <v>0.72297500000000003</v>
      </c>
      <c r="J21" s="46">
        <f t="shared" si="17"/>
        <v>2.629</v>
      </c>
      <c r="K21" s="45">
        <f t="shared" si="18"/>
        <v>10.728474999999998</v>
      </c>
      <c r="L21" s="122">
        <f t="shared" si="19"/>
        <v>0.44889016736401666</v>
      </c>
      <c r="N21" s="47">
        <f t="shared" si="20"/>
        <v>16.73</v>
      </c>
      <c r="O21" s="47">
        <f t="shared" si="21"/>
        <v>19.12</v>
      </c>
      <c r="P21" s="47">
        <f t="shared" si="22"/>
        <v>0.52580000000000005</v>
      </c>
      <c r="Q21" s="47">
        <f t="shared" si="23"/>
        <v>1.9120000000000001</v>
      </c>
      <c r="R21" s="47">
        <f t="shared" si="24"/>
        <v>4.472649999999998</v>
      </c>
      <c r="S21" s="121">
        <f t="shared" si="25"/>
        <v>0.26734309623430952</v>
      </c>
    </row>
    <row r="22" spans="2:19">
      <c r="B22" s="30" t="s">
        <v>73</v>
      </c>
      <c r="C22" s="124">
        <f>'Linguiça petisco'!E3</f>
        <v>9.5305055555555551</v>
      </c>
      <c r="D22" s="123"/>
      <c r="E22" s="122" t="e">
        <f t="shared" si="13"/>
        <v>#DIV/0!</v>
      </c>
      <c r="F22" s="45">
        <f t="shared" si="14"/>
        <v>0</v>
      </c>
      <c r="G22" s="45">
        <f t="shared" si="15"/>
        <v>0</v>
      </c>
      <c r="H22" s="30"/>
      <c r="I22" s="46">
        <f t="shared" si="16"/>
        <v>0</v>
      </c>
      <c r="J22" s="46">
        <f t="shared" si="17"/>
        <v>0</v>
      </c>
      <c r="K22" s="45">
        <f t="shared" si="18"/>
        <v>-9.5305055555555551</v>
      </c>
      <c r="L22" s="122" t="e">
        <f t="shared" si="19"/>
        <v>#DIV/0!</v>
      </c>
      <c r="N22" s="47">
        <f t="shared" si="20"/>
        <v>0</v>
      </c>
      <c r="O22" s="47">
        <f t="shared" si="21"/>
        <v>0</v>
      </c>
      <c r="P22" s="47">
        <f t="shared" si="22"/>
        <v>0</v>
      </c>
      <c r="Q22" s="47">
        <f t="shared" si="23"/>
        <v>0</v>
      </c>
      <c r="R22" s="47">
        <f t="shared" si="24"/>
        <v>-9.5305055555555551</v>
      </c>
      <c r="S22" s="121" t="e">
        <f t="shared" si="25"/>
        <v>#DIV/0!</v>
      </c>
    </row>
    <row r="23" spans="2:19">
      <c r="B23" s="30" t="s">
        <v>474</v>
      </c>
      <c r="C23" s="124">
        <f>Torresmo!E3</f>
        <v>6.7236749999999992</v>
      </c>
      <c r="D23" s="123"/>
      <c r="E23" s="122" t="e">
        <f t="shared" ref="E23" si="26">C23/D23</f>
        <v>#DIV/0!</v>
      </c>
      <c r="F23" s="45">
        <f t="shared" ref="F23" si="27">D23*$F$4</f>
        <v>0</v>
      </c>
      <c r="G23" s="45">
        <f t="shared" ref="G23" si="28">F23+D23</f>
        <v>0</v>
      </c>
      <c r="H23" s="30"/>
      <c r="I23" s="46">
        <f t="shared" ref="I23" si="29">G23*$I$4</f>
        <v>0</v>
      </c>
      <c r="J23" s="46">
        <f t="shared" ref="J23" si="30">G23*$J$4</f>
        <v>0</v>
      </c>
      <c r="K23" s="45">
        <f t="shared" ref="K23" si="31">D23-C23-I23-J23</f>
        <v>-6.7236749999999992</v>
      </c>
      <c r="L23" s="122" t="e">
        <f t="shared" ref="L23" si="32">K23/D23</f>
        <v>#DIV/0!</v>
      </c>
      <c r="N23" s="47">
        <f t="shared" ref="N23" si="33">D23-(D23*$N$4)</f>
        <v>0</v>
      </c>
      <c r="O23" s="47">
        <f t="shared" ref="O23" si="34">N23+F23</f>
        <v>0</v>
      </c>
      <c r="P23" s="47">
        <f t="shared" si="22"/>
        <v>0</v>
      </c>
      <c r="Q23" s="47">
        <f t="shared" ref="Q23" si="35">O23*$Q$4</f>
        <v>0</v>
      </c>
      <c r="R23" s="47">
        <f t="shared" ref="R23" si="36">N23-P23-Q23-C23</f>
        <v>-6.7236749999999992</v>
      </c>
      <c r="S23" s="121" t="e">
        <f t="shared" ref="S23" si="37">R23/N23</f>
        <v>#DIV/0!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6"/>
  <sheetViews>
    <sheetView zoomScale="150" zoomScaleNormal="150" zoomScalePageLayoutView="150" workbookViewId="0">
      <selection activeCell="A15" sqref="A15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191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2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12.334960000000001</v>
      </c>
      <c r="C3" s="139" t="s">
        <v>4</v>
      </c>
      <c r="D3" s="140"/>
      <c r="E3" s="5">
        <f>(B3/B2)+15%</f>
        <v>6.3174800000000007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40</v>
      </c>
      <c r="B5" s="12">
        <v>0.3</v>
      </c>
      <c r="C5" s="13" t="s">
        <v>11</v>
      </c>
      <c r="D5" s="13" t="s">
        <v>11</v>
      </c>
      <c r="E5" s="14">
        <f>SUMIF(Insumos!$A$1178:$A$1324,A5,Insumos!$D$1178:$D$1324)</f>
        <v>12.99</v>
      </c>
      <c r="F5" s="15">
        <f t="shared" ref="F5:F19" si="0">E5*B5</f>
        <v>3.8969999999999998</v>
      </c>
      <c r="H5" t="s">
        <v>7</v>
      </c>
    </row>
    <row r="6" spans="1:9">
      <c r="A6" s="11" t="s">
        <v>82</v>
      </c>
      <c r="B6" s="12">
        <v>0.2</v>
      </c>
      <c r="C6" s="16" t="s">
        <v>11</v>
      </c>
      <c r="D6" s="16" t="s">
        <v>11</v>
      </c>
      <c r="E6" s="14">
        <f>SUMIF(Insumos!$A$1178:$A$1324,A6,Insumos!$D$1178:$D$1324)</f>
        <v>6.9</v>
      </c>
      <c r="F6" s="15">
        <f t="shared" si="0"/>
        <v>1.3800000000000001</v>
      </c>
      <c r="H6" t="s">
        <v>11</v>
      </c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94</v>
      </c>
      <c r="B8" s="12">
        <v>0.2</v>
      </c>
      <c r="C8" s="17" t="s">
        <v>11</v>
      </c>
      <c r="D8" s="17" t="s">
        <v>11</v>
      </c>
      <c r="E8" s="14">
        <f>SUMIF(Insumos!$A$1178:$A$1324,A8,Insumos!$D$1178:$D$1324)</f>
        <v>19.95</v>
      </c>
      <c r="F8" s="15">
        <f t="shared" si="0"/>
        <v>3.99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8"/>
      <c r="I12" s="27"/>
    </row>
    <row r="13" spans="1:9">
      <c r="A13" s="11" t="s">
        <v>100</v>
      </c>
      <c r="B13" s="12">
        <v>0.04</v>
      </c>
      <c r="C13" s="17" t="s">
        <v>11</v>
      </c>
      <c r="D13" s="17" t="s">
        <v>11</v>
      </c>
      <c r="E13" s="14">
        <f>SUMIF(Insumos!$A$1178:$A$1324,A13,Insumos!$D$1178:$D$1324)</f>
        <v>28.3</v>
      </c>
      <c r="F13" s="15">
        <f t="shared" si="0"/>
        <v>1.1320000000000001</v>
      </c>
      <c r="G13" s="27"/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12.334960000000001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115</v>
      </c>
      <c r="B22" s="21"/>
      <c r="C22" s="21"/>
      <c r="D22" s="21"/>
      <c r="E22" s="21"/>
      <c r="F22" s="22"/>
    </row>
    <row r="23" spans="1:6">
      <c r="A23" s="28" t="s">
        <v>114</v>
      </c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9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6"/>
  <sheetViews>
    <sheetView zoomScale="150" zoomScaleNormal="150" zoomScalePageLayoutView="150" workbookViewId="0">
      <selection activeCell="B2" sqref="B2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204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8.4952305555555565</v>
      </c>
      <c r="C3" s="139" t="s">
        <v>4</v>
      </c>
      <c r="D3" s="140"/>
      <c r="E3" s="5">
        <f>(B3/B2)+15%</f>
        <v>8.6452305555555569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91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8.2899999999999991</v>
      </c>
      <c r="F5" s="15">
        <f t="shared" ref="F5:F19" si="0">E5*B5</f>
        <v>1.2434999999999998</v>
      </c>
      <c r="H5" t="s">
        <v>7</v>
      </c>
    </row>
    <row r="6" spans="1:9">
      <c r="A6" s="11" t="s">
        <v>199</v>
      </c>
      <c r="B6" s="12">
        <v>0.05</v>
      </c>
      <c r="C6" s="16" t="s">
        <v>12</v>
      </c>
      <c r="D6" s="16" t="s">
        <v>12</v>
      </c>
      <c r="E6" s="14">
        <f>SUMIF(Insumos!$A$1178:$A$1324,A6,Insumos!$D$1178:$D$1324)</f>
        <v>40.1</v>
      </c>
      <c r="F6" s="15">
        <f t="shared" si="0"/>
        <v>2.0050000000000003</v>
      </c>
      <c r="H6" t="s">
        <v>11</v>
      </c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22</v>
      </c>
      <c r="B8" s="12">
        <v>0.05</v>
      </c>
      <c r="C8" s="17" t="s">
        <v>11</v>
      </c>
      <c r="D8" s="17" t="s">
        <v>11</v>
      </c>
      <c r="E8" s="14">
        <f>SUMIF(Insumos!$A$1178:$A$1324,A8,Insumos!$D$1178:$D$1324)</f>
        <v>4.55</v>
      </c>
      <c r="F8" s="15">
        <f t="shared" si="0"/>
        <v>0.22750000000000001</v>
      </c>
      <c r="G8" s="60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60"/>
      <c r="H9" t="s">
        <v>12</v>
      </c>
      <c r="I9" s="27"/>
    </row>
    <row r="10" spans="1:9">
      <c r="A10" s="11" t="s">
        <v>41</v>
      </c>
      <c r="B10" s="12">
        <v>1</v>
      </c>
      <c r="C10" s="17" t="s">
        <v>7</v>
      </c>
      <c r="D10" s="17" t="s">
        <v>7</v>
      </c>
      <c r="E10" s="14">
        <f>SUMIF(Insumos!$A$1178:$A$1324,A10,Insumos!$D$1178:$D$1324)</f>
        <v>1.6980555555555554</v>
      </c>
      <c r="F10" s="15">
        <f t="shared" si="0"/>
        <v>1.6980555555555554</v>
      </c>
      <c r="G10" s="60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60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60"/>
      <c r="I12" s="27"/>
    </row>
    <row r="13" spans="1:9">
      <c r="A13" s="11" t="s">
        <v>95</v>
      </c>
      <c r="B13" s="12">
        <v>1</v>
      </c>
      <c r="C13" s="17" t="s">
        <v>7</v>
      </c>
      <c r="D13" s="17" t="s">
        <v>7</v>
      </c>
      <c r="E13" s="14">
        <f>SUMIF(Insumos!$A$1178:$A$1324,A13,Insumos!$D$1178:$D$1324)</f>
        <v>1.3852149999999999</v>
      </c>
      <c r="F13" s="15">
        <f t="shared" si="0"/>
        <v>1.3852149999999999</v>
      </c>
      <c r="G13" s="27"/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8.4952305555555565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148</v>
      </c>
      <c r="B22" s="21"/>
      <c r="C22" s="21"/>
      <c r="D22" s="21"/>
      <c r="E22" s="21"/>
      <c r="F22" s="22"/>
    </row>
    <row r="23" spans="1:6">
      <c r="A23" s="27" t="s">
        <v>147</v>
      </c>
      <c r="B23" s="23"/>
      <c r="C23" s="23"/>
      <c r="D23" s="23"/>
      <c r="E23" s="23"/>
      <c r="F23" s="24"/>
    </row>
    <row r="24" spans="1:6">
      <c r="A24" s="27" t="s">
        <v>146</v>
      </c>
      <c r="B24" s="23"/>
      <c r="C24" s="23"/>
      <c r="D24" s="23"/>
      <c r="E24" s="23"/>
      <c r="F24" s="24"/>
    </row>
    <row r="25" spans="1:6">
      <c r="A25" s="27" t="s">
        <v>145</v>
      </c>
      <c r="B25" s="23"/>
      <c r="C25" s="23"/>
      <c r="D25" s="23"/>
      <c r="E25" s="23"/>
      <c r="F25" s="24"/>
    </row>
    <row r="26" spans="1:6">
      <c r="A26" s="28" t="s">
        <v>144</v>
      </c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9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1"/>
  <sheetViews>
    <sheetView zoomScale="150" zoomScaleNormal="150" zoomScalePageLayoutView="150" workbookViewId="0">
      <selection activeCell="D16" sqref="D1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124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10.411245555555556</v>
      </c>
      <c r="C3" s="139" t="s">
        <v>4</v>
      </c>
      <c r="D3" s="140"/>
      <c r="E3" s="5">
        <f>(B3/B2)+15%</f>
        <v>10.561245555555557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35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16.3</v>
      </c>
      <c r="F5" s="15">
        <f t="shared" ref="F5:F17" si="0">E5*B5</f>
        <v>2.4449999999999998</v>
      </c>
      <c r="H5" t="s">
        <v>7</v>
      </c>
    </row>
    <row r="6" spans="1:9">
      <c r="A6" s="11" t="s">
        <v>18</v>
      </c>
      <c r="B6" s="12">
        <v>1</v>
      </c>
      <c r="C6" s="16" t="s">
        <v>7</v>
      </c>
      <c r="D6" s="16" t="s">
        <v>7</v>
      </c>
      <c r="E6" s="14">
        <f>SUMIF(Insumos!$A$1178:$A$1324,A6,Insumos!$D$1178:$D$1324)</f>
        <v>0.44</v>
      </c>
      <c r="F6" s="15">
        <f t="shared" si="0"/>
        <v>0.44</v>
      </c>
      <c r="G6" s="27"/>
      <c r="H6" t="s">
        <v>11</v>
      </c>
      <c r="I6" s="27"/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64</v>
      </c>
      <c r="B8" s="12">
        <v>0.04</v>
      </c>
      <c r="C8" s="17" t="s">
        <v>12</v>
      </c>
      <c r="D8" s="17" t="s">
        <v>12</v>
      </c>
      <c r="E8" s="14">
        <f>SUMIF(Insumos!$A$1178:$A$1324,A8,Insumos!$D$1178:$D$1324)</f>
        <v>3.32</v>
      </c>
      <c r="F8" s="15">
        <f t="shared" si="0"/>
        <v>0.1328</v>
      </c>
      <c r="G8" s="27"/>
      <c r="H8" t="s">
        <v>14</v>
      </c>
      <c r="I8" s="27"/>
    </row>
    <row r="9" spans="1:9">
      <c r="A9" s="11" t="s">
        <v>95</v>
      </c>
      <c r="B9" s="12">
        <v>1</v>
      </c>
      <c r="C9" s="17" t="s">
        <v>7</v>
      </c>
      <c r="D9" s="17" t="s">
        <v>7</v>
      </c>
      <c r="E9" s="14">
        <f>SUMIF(Insumos!$A$1178:$A$1324,A9,Insumos!$D$1178:$D$1324)</f>
        <v>1.3852149999999999</v>
      </c>
      <c r="F9" s="15">
        <f t="shared" si="0"/>
        <v>1.3852149999999999</v>
      </c>
      <c r="G9" s="27"/>
      <c r="H9" t="s">
        <v>12</v>
      </c>
      <c r="I9" s="27"/>
    </row>
    <row r="10" spans="1:9">
      <c r="A10" s="11" t="s">
        <v>34</v>
      </c>
      <c r="B10" s="12">
        <v>5.0000000000000001E-3</v>
      </c>
      <c r="C10" s="17" t="s">
        <v>11</v>
      </c>
      <c r="D10" s="17" t="s">
        <v>11</v>
      </c>
      <c r="E10" s="14">
        <f>SUMIF(Insumos!$A$1178:$A$1324,A10,Insumos!$D$1178:$D$1324)</f>
        <v>213.75</v>
      </c>
      <c r="F10" s="15">
        <f t="shared" si="0"/>
        <v>1.0687500000000001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7"/>
      <c r="I12" s="27"/>
    </row>
    <row r="13" spans="1:9">
      <c r="A13" s="11" t="s">
        <v>41</v>
      </c>
      <c r="B13" s="12">
        <v>1</v>
      </c>
      <c r="C13" s="17" t="s">
        <v>7</v>
      </c>
      <c r="D13" s="17" t="s">
        <v>7</v>
      </c>
      <c r="E13" s="14">
        <f>SUMIF(Insumos!$A$1178:$A$1324,A13,Insumos!$D$1178:$D$1324)</f>
        <v>1.6980555555555554</v>
      </c>
      <c r="F13" s="15">
        <f t="shared" si="0"/>
        <v>1.6980555555555554</v>
      </c>
      <c r="G13" s="27"/>
    </row>
    <row r="14" spans="1:9">
      <c r="A14" s="11" t="s">
        <v>95</v>
      </c>
      <c r="B14" s="12">
        <v>1</v>
      </c>
      <c r="C14" s="17" t="s">
        <v>7</v>
      </c>
      <c r="D14" s="17" t="s">
        <v>7</v>
      </c>
      <c r="E14" s="14">
        <f>SUMIF(Insumos!$A$1178:$A$1324,A14,Insumos!$D$1178:$D$1324)</f>
        <v>1.3852149999999999</v>
      </c>
      <c r="F14" s="15">
        <f t="shared" si="0"/>
        <v>1.3852149999999999</v>
      </c>
      <c r="G14" s="27"/>
    </row>
    <row r="15" spans="1:9">
      <c r="A15" s="11" t="s">
        <v>108</v>
      </c>
      <c r="B15" s="12">
        <v>1</v>
      </c>
      <c r="C15" s="17" t="s">
        <v>7</v>
      </c>
      <c r="D15" s="17" t="s">
        <v>7</v>
      </c>
      <c r="E15" s="14">
        <f>SUMIF(Insumos!$A$1178:$A$1324,A15,Insumos!$D$1178:$D$1324)</f>
        <v>0.95650000000000002</v>
      </c>
      <c r="F15" s="15">
        <f t="shared" si="0"/>
        <v>0.95650000000000002</v>
      </c>
      <c r="G15" s="27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  <c r="G16" s="27"/>
    </row>
    <row r="17" spans="1:7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  <c r="G17" s="27"/>
    </row>
    <row r="18" spans="1:7" ht="16" thickBot="1">
      <c r="A18" s="141"/>
      <c r="B18" s="141"/>
      <c r="C18" s="141"/>
      <c r="D18" s="142"/>
      <c r="E18" s="18" t="s">
        <v>15</v>
      </c>
      <c r="F18" s="19">
        <f>SUM(F5:F17)</f>
        <v>10.411245555555556</v>
      </c>
      <c r="G18" s="27"/>
    </row>
    <row r="19" spans="1:7" ht="16" thickBot="1">
      <c r="A19" s="131" t="s">
        <v>16</v>
      </c>
      <c r="B19" s="132"/>
      <c r="C19" s="132"/>
      <c r="D19" s="132"/>
      <c r="E19" s="132"/>
      <c r="F19" s="133"/>
      <c r="G19" s="27"/>
    </row>
    <row r="20" spans="1:7">
      <c r="A20" s="27"/>
      <c r="B20" s="21"/>
      <c r="C20" s="21"/>
      <c r="D20" s="21"/>
      <c r="E20" s="21"/>
      <c r="F20" s="22"/>
      <c r="G20" s="27"/>
    </row>
    <row r="21" spans="1:7">
      <c r="A21" s="27"/>
      <c r="B21" s="23"/>
      <c r="C21" s="23"/>
      <c r="D21" s="23"/>
      <c r="E21" s="23"/>
      <c r="F21" s="24"/>
      <c r="G21" s="27"/>
    </row>
    <row r="22" spans="1:7">
      <c r="A22" s="27"/>
      <c r="B22" s="23"/>
      <c r="C22" s="23"/>
      <c r="D22" s="23"/>
      <c r="E22" s="23"/>
      <c r="F22" s="24"/>
    </row>
    <row r="23" spans="1:7">
      <c r="A23" s="27"/>
      <c r="B23" s="23"/>
      <c r="C23" s="23"/>
      <c r="D23" s="23"/>
      <c r="E23" s="23"/>
      <c r="F23" s="24"/>
    </row>
    <row r="24" spans="1:7">
      <c r="A24" s="27"/>
      <c r="B24" s="23"/>
      <c r="C24" s="23"/>
      <c r="D24" s="23"/>
      <c r="E24" s="23"/>
      <c r="F24" s="24"/>
    </row>
    <row r="25" spans="1:7">
      <c r="A25" s="27"/>
      <c r="B25" s="23"/>
      <c r="C25" s="23"/>
      <c r="D25" s="23"/>
      <c r="E25" s="23"/>
      <c r="F25" s="24"/>
    </row>
    <row r="26" spans="1:7">
      <c r="A26" s="27"/>
      <c r="B26" s="23"/>
      <c r="C26" s="23"/>
      <c r="D26" s="23"/>
      <c r="E26" s="23"/>
      <c r="F26" s="24"/>
    </row>
    <row r="27" spans="1:7">
      <c r="A27" s="27"/>
      <c r="B27" s="23"/>
      <c r="C27" s="23"/>
      <c r="D27" s="23"/>
      <c r="E27" s="23"/>
      <c r="F27" s="24"/>
    </row>
    <row r="28" spans="1:7">
      <c r="A28" s="27"/>
      <c r="B28" s="26"/>
      <c r="C28" s="26"/>
      <c r="D28" s="26"/>
      <c r="E28" s="26"/>
      <c r="F28" s="26"/>
    </row>
    <row r="29" spans="1:7">
      <c r="A29" s="27"/>
    </row>
    <row r="30" spans="1:7">
      <c r="A30" s="27"/>
    </row>
    <row r="31" spans="1:7">
      <c r="A31" s="28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5:D6 C9:D17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8"/>
  <sheetViews>
    <sheetView zoomScale="150" zoomScaleNormal="150" zoomScalePageLayoutView="150" workbookViewId="0">
      <selection activeCell="A22" sqref="A22:A27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123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10.26431</v>
      </c>
      <c r="C3" s="139" t="s">
        <v>4</v>
      </c>
      <c r="D3" s="140"/>
      <c r="E3" s="5">
        <f>(B3/B2)+15%</f>
        <v>10.41431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  <c r="G4" s="27"/>
    </row>
    <row r="5" spans="1:9">
      <c r="A5" s="11" t="s">
        <v>40</v>
      </c>
      <c r="B5" s="12">
        <v>0.1</v>
      </c>
      <c r="C5" s="13" t="s">
        <v>11</v>
      </c>
      <c r="D5" s="13" t="s">
        <v>11</v>
      </c>
      <c r="E5" s="14">
        <f>SUMIF(Insumos!$A$1178:$A$1324,A5,Insumos!$D$1178:$D$1324)</f>
        <v>12.99</v>
      </c>
      <c r="F5" s="15">
        <f t="shared" ref="F5:F19" si="0">E5*B5</f>
        <v>1.2990000000000002</v>
      </c>
      <c r="G5" s="27"/>
      <c r="H5" t="s">
        <v>7</v>
      </c>
    </row>
    <row r="6" spans="1:9">
      <c r="A6" s="11" t="s">
        <v>22</v>
      </c>
      <c r="B6" s="12">
        <v>2.5000000000000001E-2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 t="shared" si="0"/>
        <v>0.11375</v>
      </c>
      <c r="G6" s="27"/>
      <c r="H6" t="s">
        <v>11</v>
      </c>
    </row>
    <row r="7" spans="1:9">
      <c r="A7" s="11" t="s">
        <v>21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0.13</v>
      </c>
      <c r="G7" s="27"/>
      <c r="H7" t="s">
        <v>12</v>
      </c>
      <c r="I7" s="27"/>
    </row>
    <row r="8" spans="1:9">
      <c r="A8" s="11" t="s">
        <v>83</v>
      </c>
      <c r="B8" s="12">
        <v>0.1</v>
      </c>
      <c r="C8" s="17" t="s">
        <v>12</v>
      </c>
      <c r="D8" s="17" t="s">
        <v>12</v>
      </c>
      <c r="E8" s="14">
        <f>SUMIF(Insumos!$A$1178:$A$1324,A8,Insumos!$D$1178:$D$1324)</f>
        <v>17</v>
      </c>
      <c r="F8" s="15">
        <f t="shared" si="0"/>
        <v>1.7000000000000002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 t="s">
        <v>101</v>
      </c>
      <c r="B10" s="12">
        <v>0.02</v>
      </c>
      <c r="C10" s="17" t="s">
        <v>11</v>
      </c>
      <c r="D10" s="17" t="s">
        <v>11</v>
      </c>
      <c r="E10" s="14">
        <f>SUMIF(Insumos!$A$1178:$A$1324,A10,Insumos!$D$1178:$D$1324)</f>
        <v>33.950000000000003</v>
      </c>
      <c r="F10" s="15">
        <f t="shared" si="0"/>
        <v>0.67900000000000005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7"/>
      <c r="I12" s="27"/>
    </row>
    <row r="13" spans="1:9">
      <c r="A13" s="11" t="s">
        <v>23</v>
      </c>
      <c r="B13" s="12">
        <v>0.02</v>
      </c>
      <c r="C13" s="17" t="s">
        <v>12</v>
      </c>
      <c r="D13" s="17" t="s">
        <v>12</v>
      </c>
      <c r="E13" s="14">
        <f>SUMIF(Insumos!$A$1178:$A$1324,A13,Insumos!$D$1178:$D$1324)</f>
        <v>35.979999999999997</v>
      </c>
      <c r="F13" s="15">
        <f t="shared" si="0"/>
        <v>0.71959999999999991</v>
      </c>
      <c r="G13" s="27"/>
      <c r="I13" s="27"/>
    </row>
    <row r="14" spans="1:9">
      <c r="A14" s="11" t="s">
        <v>102</v>
      </c>
      <c r="B14" s="12">
        <v>0.05</v>
      </c>
      <c r="C14" s="17" t="s">
        <v>11</v>
      </c>
      <c r="D14" s="17" t="s">
        <v>11</v>
      </c>
      <c r="E14" s="14">
        <f>SUMIF(Insumos!$A$1178:$A$1324,A14,Insumos!$D$1178:$D$1324)</f>
        <v>47.9</v>
      </c>
      <c r="F14" s="15">
        <f t="shared" si="0"/>
        <v>2.395</v>
      </c>
      <c r="G14" s="28"/>
      <c r="I14" s="27"/>
    </row>
    <row r="15" spans="1:9">
      <c r="A15" s="11" t="s">
        <v>103</v>
      </c>
      <c r="B15" s="12">
        <v>0.02</v>
      </c>
      <c r="C15" s="17" t="s">
        <v>11</v>
      </c>
      <c r="D15" s="17" t="s">
        <v>11</v>
      </c>
      <c r="E15" s="14">
        <f>SUMIF(Insumos!$A$1178:$A$1324,A15,Insumos!$D$1178:$D$1324)</f>
        <v>21</v>
      </c>
      <c r="F15" s="15">
        <f t="shared" si="0"/>
        <v>0.42</v>
      </c>
      <c r="I15" s="28"/>
    </row>
    <row r="16" spans="1:9">
      <c r="A16" s="11" t="s">
        <v>100</v>
      </c>
      <c r="B16" s="12">
        <v>0.04</v>
      </c>
      <c r="C16" s="17" t="s">
        <v>11</v>
      </c>
      <c r="D16" s="17" t="s">
        <v>11</v>
      </c>
      <c r="E16" s="14">
        <f>SUMIF(Insumos!$A$1178:$A$1324,A16,Insumos!$D$1178:$D$1324)</f>
        <v>28.3</v>
      </c>
      <c r="F16" s="15">
        <f t="shared" si="0"/>
        <v>1.1320000000000001</v>
      </c>
    </row>
    <row r="17" spans="1:6">
      <c r="A17" s="11"/>
      <c r="B17" s="12"/>
      <c r="C17" s="17"/>
      <c r="D17" s="17"/>
      <c r="E17" s="14"/>
      <c r="F17" s="15">
        <f t="shared" si="0"/>
        <v>0</v>
      </c>
    </row>
    <row r="18" spans="1:6">
      <c r="A18" s="11"/>
      <c r="B18" s="12"/>
      <c r="C18" s="17"/>
      <c r="D18" s="17"/>
      <c r="E18" s="14"/>
      <c r="F18" s="15">
        <f t="shared" si="0"/>
        <v>0</v>
      </c>
    </row>
    <row r="19" spans="1:6">
      <c r="A19" s="11"/>
      <c r="B19" s="12"/>
      <c r="C19" s="17"/>
      <c r="D19" s="17"/>
      <c r="E19" s="14"/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10.26431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530</v>
      </c>
      <c r="B22" s="21"/>
      <c r="C22" s="21"/>
      <c r="D22" s="21"/>
      <c r="E22" s="21"/>
      <c r="F22" s="22"/>
    </row>
    <row r="23" spans="1:6">
      <c r="A23" s="27" t="s">
        <v>104</v>
      </c>
      <c r="B23" s="23"/>
      <c r="C23" s="23"/>
      <c r="D23" s="23"/>
      <c r="E23" s="23"/>
      <c r="F23" s="24"/>
    </row>
    <row r="24" spans="1:6">
      <c r="A24" s="27" t="s">
        <v>531</v>
      </c>
      <c r="B24" s="23"/>
      <c r="C24" s="23"/>
      <c r="D24" s="23"/>
      <c r="E24" s="23"/>
      <c r="F24" s="24"/>
    </row>
    <row r="25" spans="1:6">
      <c r="A25" s="27" t="s">
        <v>532</v>
      </c>
      <c r="B25" s="23"/>
      <c r="C25" s="23"/>
      <c r="D25" s="23"/>
      <c r="E25" s="23"/>
      <c r="F25" s="24"/>
    </row>
    <row r="26" spans="1:6">
      <c r="A26" s="27" t="s">
        <v>533</v>
      </c>
      <c r="B26" s="23"/>
      <c r="C26" s="23"/>
      <c r="D26" s="23"/>
      <c r="E26" s="23"/>
      <c r="F26" s="24"/>
    </row>
    <row r="27" spans="1:6">
      <c r="A27" s="28" t="s">
        <v>105</v>
      </c>
      <c r="B27" s="23"/>
      <c r="C27" s="23"/>
      <c r="D27" s="23"/>
      <c r="E27" s="23"/>
      <c r="F27" s="24"/>
    </row>
    <row r="28" spans="1:6">
      <c r="A28" s="28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3"/>
      <c r="C30" s="23"/>
      <c r="D30" s="23"/>
      <c r="E30" s="23"/>
      <c r="F30" s="24"/>
    </row>
    <row r="31" spans="1:6">
      <c r="A31" s="27"/>
      <c r="B31" s="23"/>
      <c r="C31" s="23"/>
      <c r="D31" s="23"/>
      <c r="E31" s="23"/>
      <c r="F31" s="24"/>
    </row>
    <row r="32" spans="1:6">
      <c r="A32" s="27"/>
      <c r="B32" s="26"/>
      <c r="C32" s="26"/>
      <c r="D32" s="26"/>
      <c r="E32" s="26"/>
      <c r="F32" s="26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9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6"/>
  <sheetViews>
    <sheetView zoomScale="150" zoomScaleNormal="150" zoomScalePageLayoutView="150" workbookViewId="0">
      <selection activeCell="A26" sqref="A2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106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10.59531</v>
      </c>
      <c r="C3" s="139" t="s">
        <v>4</v>
      </c>
      <c r="D3" s="140"/>
      <c r="E3" s="5">
        <f>(B3/B2)+15%</f>
        <v>10.74531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  <c r="G4" s="27"/>
    </row>
    <row r="5" spans="1:9">
      <c r="A5" s="11" t="s">
        <v>35</v>
      </c>
      <c r="B5" s="12">
        <v>0.1</v>
      </c>
      <c r="C5" s="13" t="s">
        <v>11</v>
      </c>
      <c r="D5" s="13" t="s">
        <v>11</v>
      </c>
      <c r="E5" s="14">
        <f>SUMIF(Insumos!$A$1178:$A$1324,A5,Insumos!$D$1178:$D$1324)</f>
        <v>16.3</v>
      </c>
      <c r="F5" s="15">
        <f>E5*B5</f>
        <v>1.6300000000000001</v>
      </c>
      <c r="G5" s="27"/>
      <c r="H5" t="s">
        <v>7</v>
      </c>
    </row>
    <row r="6" spans="1:9">
      <c r="A6" s="11" t="s">
        <v>22</v>
      </c>
      <c r="B6" s="12">
        <v>2.5000000000000001E-2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>E6*B6</f>
        <v>0.11375</v>
      </c>
      <c r="G6" s="27"/>
      <c r="H6" t="s">
        <v>11</v>
      </c>
    </row>
    <row r="7" spans="1:9">
      <c r="A7" s="11" t="s">
        <v>21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ref="F7:F19" si="0">E7*B7</f>
        <v>0.13</v>
      </c>
      <c r="G7" s="27"/>
      <c r="H7" t="s">
        <v>12</v>
      </c>
      <c r="I7" s="27"/>
    </row>
    <row r="8" spans="1:9">
      <c r="A8" s="11" t="s">
        <v>83</v>
      </c>
      <c r="B8" s="12">
        <v>0.1</v>
      </c>
      <c r="C8" s="17" t="s">
        <v>12</v>
      </c>
      <c r="D8" s="17" t="s">
        <v>12</v>
      </c>
      <c r="E8" s="14">
        <f>SUMIF(Insumos!$A$1178:$A$1324,A8,Insumos!$D$1178:$D$1324)</f>
        <v>17</v>
      </c>
      <c r="F8" s="15">
        <f t="shared" si="0"/>
        <v>1.7000000000000002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 t="s">
        <v>101</v>
      </c>
      <c r="B10" s="12">
        <v>0.02</v>
      </c>
      <c r="C10" s="17" t="s">
        <v>11</v>
      </c>
      <c r="D10" s="17" t="s">
        <v>11</v>
      </c>
      <c r="E10" s="14">
        <f>SUMIF(Insumos!$A$1178:$A$1324,A10,Insumos!$D$1178:$D$1324)</f>
        <v>33.950000000000003</v>
      </c>
      <c r="F10" s="15">
        <f t="shared" si="0"/>
        <v>0.67900000000000005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7"/>
      <c r="I12" s="27"/>
    </row>
    <row r="13" spans="1:9">
      <c r="A13" s="11" t="s">
        <v>23</v>
      </c>
      <c r="B13" s="12">
        <v>0.02</v>
      </c>
      <c r="C13" s="17" t="s">
        <v>12</v>
      </c>
      <c r="D13" s="17" t="s">
        <v>12</v>
      </c>
      <c r="E13" s="14">
        <f>SUMIF(Insumos!$A$1178:$A$1324,A13,Insumos!$D$1178:$D$1324)</f>
        <v>35.979999999999997</v>
      </c>
      <c r="F13" s="15">
        <f t="shared" si="0"/>
        <v>0.71959999999999991</v>
      </c>
      <c r="G13" s="27"/>
      <c r="I13" s="27"/>
    </row>
    <row r="14" spans="1:9">
      <c r="A14" s="11" t="s">
        <v>102</v>
      </c>
      <c r="B14" s="12">
        <v>0.05</v>
      </c>
      <c r="C14" s="17" t="s">
        <v>11</v>
      </c>
      <c r="D14" s="17" t="s">
        <v>11</v>
      </c>
      <c r="E14" s="14">
        <f>SUMIF(Insumos!$A$1178:$A$1324,A14,Insumos!$D$1178:$D$1324)</f>
        <v>47.9</v>
      </c>
      <c r="F14" s="15">
        <f t="shared" si="0"/>
        <v>2.395</v>
      </c>
      <c r="G14" s="28"/>
      <c r="I14" s="27"/>
    </row>
    <row r="15" spans="1:9">
      <c r="A15" s="11" t="s">
        <v>103</v>
      </c>
      <c r="B15" s="12">
        <v>0.02</v>
      </c>
      <c r="C15" s="17" t="s">
        <v>11</v>
      </c>
      <c r="D15" s="17" t="s">
        <v>11</v>
      </c>
      <c r="E15" s="14">
        <f>SUMIF(Insumos!$A$1178:$A$1324,A15,Insumos!$D$1178:$D$1324)</f>
        <v>21</v>
      </c>
      <c r="F15" s="15">
        <f t="shared" si="0"/>
        <v>0.42</v>
      </c>
      <c r="I15" s="28"/>
    </row>
    <row r="16" spans="1:9">
      <c r="A16" s="11" t="s">
        <v>100</v>
      </c>
      <c r="B16" s="12">
        <v>0.04</v>
      </c>
      <c r="C16" s="17" t="s">
        <v>11</v>
      </c>
      <c r="D16" s="17" t="s">
        <v>11</v>
      </c>
      <c r="E16" s="14">
        <f>SUMIF(Insumos!$A$1178:$A$1324,A16,Insumos!$D$1178:$D$1324)</f>
        <v>28.3</v>
      </c>
      <c r="F16" s="15">
        <f t="shared" si="0"/>
        <v>1.1320000000000001</v>
      </c>
    </row>
    <row r="17" spans="1:6">
      <c r="A17" s="11"/>
      <c r="B17" s="12"/>
      <c r="C17" s="17"/>
      <c r="D17" s="17"/>
      <c r="E17" s="14"/>
      <c r="F17" s="15">
        <f t="shared" si="0"/>
        <v>0</v>
      </c>
    </row>
    <row r="18" spans="1:6">
      <c r="A18" s="11"/>
      <c r="B18" s="12"/>
      <c r="C18" s="17"/>
      <c r="D18" s="17"/>
      <c r="E18" s="14"/>
      <c r="F18" s="15">
        <f t="shared" si="0"/>
        <v>0</v>
      </c>
    </row>
    <row r="19" spans="1:6">
      <c r="A19" s="11"/>
      <c r="B19" s="12"/>
      <c r="C19" s="17"/>
      <c r="D19" s="17"/>
      <c r="E19" s="14"/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10.59531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534</v>
      </c>
      <c r="B22" s="21"/>
      <c r="C22" s="21"/>
      <c r="D22" s="21"/>
      <c r="E22" s="21"/>
      <c r="F22" s="22"/>
    </row>
    <row r="23" spans="1:6">
      <c r="A23" s="27" t="s">
        <v>535</v>
      </c>
      <c r="B23" s="23"/>
      <c r="C23" s="23"/>
      <c r="D23" s="23"/>
      <c r="E23" s="23"/>
      <c r="F23" s="24"/>
    </row>
    <row r="24" spans="1:6">
      <c r="A24" s="27" t="s">
        <v>531</v>
      </c>
      <c r="B24" s="23"/>
      <c r="C24" s="23"/>
      <c r="D24" s="23"/>
      <c r="E24" s="23"/>
      <c r="F24" s="24"/>
    </row>
    <row r="25" spans="1:6">
      <c r="A25" s="27" t="s">
        <v>536</v>
      </c>
      <c r="B25" s="23"/>
      <c r="C25" s="23"/>
      <c r="D25" s="23"/>
      <c r="E25" s="23"/>
      <c r="F25" s="24"/>
    </row>
    <row r="26" spans="1:6">
      <c r="A26" s="27" t="s">
        <v>533</v>
      </c>
      <c r="B26" s="23"/>
      <c r="C26" s="23"/>
      <c r="D26" s="23"/>
      <c r="E26" s="23"/>
      <c r="F26" s="24"/>
    </row>
    <row r="27" spans="1:6">
      <c r="A27" s="28" t="s">
        <v>105</v>
      </c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5:D6 C9:D19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1"/>
  <sheetViews>
    <sheetView zoomScale="150" zoomScaleNormal="150" zoomScalePageLayoutView="150" workbookViewId="0">
      <selection activeCell="B2" sqref="B2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197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1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11.304987500000001</v>
      </c>
      <c r="C3" s="139" t="s">
        <v>4</v>
      </c>
      <c r="D3" s="140"/>
      <c r="E3" s="5">
        <f>(B3/B2)+15%</f>
        <v>11.454987500000001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197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22.9</v>
      </c>
      <c r="F5" s="15">
        <f t="shared" ref="F5:F17" si="0">E5*B5</f>
        <v>3.4349999999999996</v>
      </c>
      <c r="H5" t="s">
        <v>7</v>
      </c>
    </row>
    <row r="6" spans="1:9">
      <c r="A6" s="11" t="s">
        <v>18</v>
      </c>
      <c r="B6" s="12">
        <v>1</v>
      </c>
      <c r="C6" s="16" t="s">
        <v>7</v>
      </c>
      <c r="D6" s="16" t="s">
        <v>7</v>
      </c>
      <c r="E6" s="14">
        <f>SUMIF(Insumos!$A$1178:$A$1324,A6,Insumos!$D$1178:$D$1324)</f>
        <v>0.44</v>
      </c>
      <c r="F6" s="15">
        <f t="shared" si="0"/>
        <v>0.44</v>
      </c>
      <c r="G6" s="27"/>
      <c r="H6" t="s">
        <v>11</v>
      </c>
      <c r="I6" s="27"/>
    </row>
    <row r="7" spans="1:9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G7" s="27"/>
      <c r="H7" t="s">
        <v>12</v>
      </c>
      <c r="I7" s="27"/>
    </row>
    <row r="8" spans="1:9">
      <c r="A8" s="11" t="s">
        <v>64</v>
      </c>
      <c r="B8" s="12">
        <v>0.04</v>
      </c>
      <c r="C8" s="17" t="s">
        <v>12</v>
      </c>
      <c r="D8" s="17" t="s">
        <v>12</v>
      </c>
      <c r="E8" s="14">
        <f>SUMIF(Insumos!$A$1178:$A$1324,A8,Insumos!$D$1178:$D$1324)</f>
        <v>3.32</v>
      </c>
      <c r="F8" s="15">
        <f t="shared" si="0"/>
        <v>0.1328</v>
      </c>
      <c r="G8" s="27"/>
      <c r="H8" t="s">
        <v>14</v>
      </c>
      <c r="I8" s="27"/>
    </row>
    <row r="9" spans="1:9">
      <c r="A9" s="11" t="s">
        <v>95</v>
      </c>
      <c r="B9" s="12">
        <v>1</v>
      </c>
      <c r="C9" s="17" t="s">
        <v>7</v>
      </c>
      <c r="D9" s="17" t="s">
        <v>7</v>
      </c>
      <c r="E9" s="14">
        <f>SUMIF(Insumos!$A$1178:$A$1324,A9,Insumos!$D$1178:$D$1324)</f>
        <v>1.3852149999999999</v>
      </c>
      <c r="F9" s="15">
        <f t="shared" si="0"/>
        <v>1.3852149999999999</v>
      </c>
      <c r="G9" s="27"/>
      <c r="H9" t="s">
        <v>12</v>
      </c>
      <c r="I9" s="27"/>
    </row>
    <row r="10" spans="1:9">
      <c r="A10" s="11" t="s">
        <v>34</v>
      </c>
      <c r="B10" s="12">
        <v>5.0000000000000001E-3</v>
      </c>
      <c r="C10" s="17" t="s">
        <v>11</v>
      </c>
      <c r="D10" s="17" t="s">
        <v>11</v>
      </c>
      <c r="E10" s="14">
        <f>SUMIF(Insumos!$A$1178:$A$1324,A10,Insumos!$D$1178:$D$1324)</f>
        <v>213.75</v>
      </c>
      <c r="F10" s="15">
        <f t="shared" si="0"/>
        <v>1.0687500000000001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19</v>
      </c>
      <c r="B12" s="12">
        <v>1</v>
      </c>
      <c r="C12" s="17" t="s">
        <v>7</v>
      </c>
      <c r="D12" s="17" t="s">
        <v>7</v>
      </c>
      <c r="E12" s="14">
        <f>SUMIF(Insumos!$A$1178:$A$1324,A12,Insumos!$D$1178:$D$1324)</f>
        <v>0.57471000000000005</v>
      </c>
      <c r="F12" s="15">
        <f t="shared" si="0"/>
        <v>0.57471000000000005</v>
      </c>
      <c r="G12" s="27"/>
      <c r="I12" s="27"/>
    </row>
    <row r="13" spans="1:9">
      <c r="A13" s="11" t="s">
        <v>203</v>
      </c>
      <c r="B13" s="12">
        <v>1</v>
      </c>
      <c r="C13" s="17" t="s">
        <v>7</v>
      </c>
      <c r="D13" s="17" t="s">
        <v>7</v>
      </c>
      <c r="E13" s="14">
        <f>SUMIF(Insumos!$A$1178:$A$1324,A13,Insumos!$D$1178:$D$1324)</f>
        <v>2.9818750000000001</v>
      </c>
      <c r="F13" s="15">
        <f t="shared" si="0"/>
        <v>2.9818750000000001</v>
      </c>
      <c r="G13" s="27"/>
    </row>
    <row r="14" spans="1:9">
      <c r="A14" s="11" t="s">
        <v>205</v>
      </c>
      <c r="B14" s="12">
        <v>1</v>
      </c>
      <c r="C14" s="17" t="s">
        <v>7</v>
      </c>
      <c r="D14" s="17" t="s">
        <v>7</v>
      </c>
      <c r="E14" s="14">
        <f>SUMIF(Insumos!$A$1178:$A$1324,A14,Insumos!$D$1178:$D$1324)</f>
        <v>0.96163750000000003</v>
      </c>
      <c r="F14" s="15">
        <f t="shared" si="0"/>
        <v>0.96163750000000003</v>
      </c>
      <c r="G14" s="27"/>
    </row>
    <row r="15" spans="1:9">
      <c r="A15" s="11"/>
      <c r="B15" s="12"/>
      <c r="C15" s="17"/>
      <c r="D15" s="17"/>
      <c r="E15" s="14"/>
      <c r="F15" s="15">
        <f t="shared" si="0"/>
        <v>0</v>
      </c>
      <c r="G15" s="27"/>
    </row>
    <row r="16" spans="1:9">
      <c r="A16" s="11"/>
      <c r="B16" s="12"/>
      <c r="C16" s="17"/>
      <c r="D16" s="17"/>
      <c r="E16" s="14"/>
      <c r="F16" s="15">
        <f t="shared" si="0"/>
        <v>0</v>
      </c>
      <c r="G16" s="27"/>
    </row>
    <row r="17" spans="1:7">
      <c r="A17" s="11"/>
      <c r="B17" s="12"/>
      <c r="C17" s="17"/>
      <c r="D17" s="17"/>
      <c r="E17" s="14"/>
      <c r="F17" s="15">
        <f t="shared" si="0"/>
        <v>0</v>
      </c>
      <c r="G17" s="27"/>
    </row>
    <row r="18" spans="1:7" ht="16" thickBot="1">
      <c r="A18" s="141"/>
      <c r="B18" s="141"/>
      <c r="C18" s="141"/>
      <c r="D18" s="142"/>
      <c r="E18" s="18" t="s">
        <v>15</v>
      </c>
      <c r="F18" s="19">
        <f>SUM(F5:F17)</f>
        <v>11.304987500000001</v>
      </c>
      <c r="G18" s="27"/>
    </row>
    <row r="19" spans="1:7" ht="16" thickBot="1">
      <c r="A19" s="131" t="s">
        <v>16</v>
      </c>
      <c r="B19" s="132"/>
      <c r="C19" s="132"/>
      <c r="D19" s="132"/>
      <c r="E19" s="132"/>
      <c r="F19" s="133"/>
      <c r="G19" s="27"/>
    </row>
    <row r="20" spans="1:7">
      <c r="A20" s="27"/>
      <c r="B20" s="21"/>
      <c r="C20" s="21"/>
      <c r="D20" s="21"/>
      <c r="E20" s="21"/>
      <c r="F20" s="22"/>
      <c r="G20" s="27"/>
    </row>
    <row r="21" spans="1:7">
      <c r="A21" s="27"/>
      <c r="B21" s="23"/>
      <c r="C21" s="23"/>
      <c r="D21" s="23"/>
      <c r="E21" s="23"/>
      <c r="F21" s="24"/>
      <c r="G21" s="27"/>
    </row>
    <row r="22" spans="1:7">
      <c r="A22" s="27"/>
      <c r="B22" s="23"/>
      <c r="C22" s="23"/>
      <c r="D22" s="23"/>
      <c r="E22" s="23"/>
      <c r="F22" s="24"/>
    </row>
    <row r="23" spans="1:7">
      <c r="A23" s="27"/>
      <c r="B23" s="23"/>
      <c r="C23" s="23"/>
      <c r="D23" s="23"/>
      <c r="E23" s="23"/>
      <c r="F23" s="24"/>
    </row>
    <row r="24" spans="1:7">
      <c r="A24" s="27"/>
      <c r="B24" s="23"/>
      <c r="C24" s="23"/>
      <c r="D24" s="23"/>
      <c r="E24" s="23"/>
      <c r="F24" s="24"/>
    </row>
    <row r="25" spans="1:7">
      <c r="A25" s="27"/>
      <c r="B25" s="23"/>
      <c r="C25" s="23"/>
      <c r="D25" s="23"/>
      <c r="E25" s="23"/>
      <c r="F25" s="24"/>
    </row>
    <row r="26" spans="1:7">
      <c r="A26" s="27"/>
      <c r="B26" s="23"/>
      <c r="C26" s="23"/>
      <c r="D26" s="23"/>
      <c r="E26" s="23"/>
      <c r="F26" s="24"/>
    </row>
    <row r="27" spans="1:7">
      <c r="A27" s="27"/>
      <c r="B27" s="23"/>
      <c r="C27" s="23"/>
      <c r="D27" s="23"/>
      <c r="E27" s="23"/>
      <c r="F27" s="24"/>
    </row>
    <row r="28" spans="1:7">
      <c r="A28" s="27"/>
      <c r="B28" s="26"/>
      <c r="C28" s="26"/>
      <c r="D28" s="26"/>
      <c r="E28" s="26"/>
      <c r="F28" s="26"/>
    </row>
    <row r="29" spans="1:7">
      <c r="A29" s="27"/>
    </row>
    <row r="30" spans="1:7">
      <c r="A30" s="27"/>
    </row>
    <row r="31" spans="1:7">
      <c r="A31" s="28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5:D6 C9:D17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29"/>
  <sheetViews>
    <sheetView zoomScale="150" zoomScaleNormal="150" zoomScalePageLayoutView="150" workbookViewId="0">
      <selection activeCell="E13" sqref="E13:E1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205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4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3.24655</v>
      </c>
      <c r="C3" s="139" t="s">
        <v>4</v>
      </c>
      <c r="D3" s="140"/>
      <c r="E3" s="5">
        <f>(B3/B2)+15%</f>
        <v>0.96163750000000003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206</v>
      </c>
      <c r="B5" s="12">
        <v>1</v>
      </c>
      <c r="C5" s="13" t="s">
        <v>14</v>
      </c>
      <c r="D5" s="13" t="s">
        <v>14</v>
      </c>
      <c r="E5" s="14">
        <f>SUMIF(Insumos!$A$1178:$A$1324,A5,Insumos!$D$1178:$D$1324)</f>
        <v>1.59</v>
      </c>
      <c r="F5" s="15">
        <f t="shared" ref="F5:F16" si="0">E5*B5</f>
        <v>1.59</v>
      </c>
      <c r="H5" t="s">
        <v>7</v>
      </c>
    </row>
    <row r="6" spans="1:9">
      <c r="A6" s="11" t="s">
        <v>64</v>
      </c>
      <c r="B6" s="12">
        <v>0.04</v>
      </c>
      <c r="C6" s="16" t="s">
        <v>11</v>
      </c>
      <c r="D6" s="16" t="s">
        <v>11</v>
      </c>
      <c r="E6" s="14">
        <f>SUMIF(Insumos!$A$1178:$A$1324,A6,Insumos!$D$1178:$D$1324)</f>
        <v>3.32</v>
      </c>
      <c r="F6" s="15">
        <f t="shared" si="0"/>
        <v>0.1328</v>
      </c>
      <c r="H6" t="s">
        <v>11</v>
      </c>
      <c r="I6" s="27"/>
    </row>
    <row r="7" spans="1:9">
      <c r="A7" s="11" t="s">
        <v>21</v>
      </c>
      <c r="B7" s="12">
        <v>3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0.39</v>
      </c>
      <c r="H7" t="s">
        <v>12</v>
      </c>
      <c r="I7" s="27"/>
    </row>
    <row r="8" spans="1:9">
      <c r="A8" s="11" t="s">
        <v>34</v>
      </c>
      <c r="B8" s="12">
        <v>5.0000000000000001E-3</v>
      </c>
      <c r="C8" s="17" t="s">
        <v>11</v>
      </c>
      <c r="D8" s="17" t="s">
        <v>11</v>
      </c>
      <c r="E8" s="14">
        <f>SUMIF(Insumos!$A$1178:$A$1324,A8,Insumos!$D$1178:$D$1324)</f>
        <v>213.75</v>
      </c>
      <c r="F8" s="15">
        <f t="shared" si="0"/>
        <v>1.0687500000000001</v>
      </c>
      <c r="H8" t="s">
        <v>14</v>
      </c>
      <c r="I8" s="27"/>
    </row>
    <row r="9" spans="1:9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  <c r="I9" s="27"/>
    </row>
    <row r="10" spans="1:9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I11" s="27"/>
    </row>
    <row r="12" spans="1:9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/>
      <c r="F17" s="15"/>
    </row>
    <row r="18" spans="1:6" ht="16" thickBot="1">
      <c r="A18" s="141"/>
      <c r="B18" s="141"/>
      <c r="C18" s="141"/>
      <c r="D18" s="142"/>
      <c r="E18" s="18" t="s">
        <v>15</v>
      </c>
      <c r="F18" s="19">
        <f>SUM(F5:F17)</f>
        <v>3.24655</v>
      </c>
    </row>
    <row r="19" spans="1:6" ht="16" thickBot="1">
      <c r="A19" s="131" t="s">
        <v>16</v>
      </c>
      <c r="B19" s="132"/>
      <c r="C19" s="132"/>
      <c r="D19" s="132"/>
      <c r="E19" s="132"/>
      <c r="F19" s="133"/>
    </row>
    <row r="20" spans="1:6">
      <c r="A20" s="27"/>
      <c r="B20" s="21"/>
      <c r="C20" s="21"/>
      <c r="D20" s="21"/>
      <c r="E20" s="21"/>
      <c r="F20" s="22"/>
    </row>
    <row r="21" spans="1:6">
      <c r="A21" s="27"/>
      <c r="B21" s="23"/>
      <c r="C21" s="23"/>
      <c r="D21" s="23"/>
      <c r="E21" s="23"/>
      <c r="F21" s="24"/>
    </row>
    <row r="22" spans="1:6">
      <c r="A22" s="27"/>
      <c r="B22" s="23"/>
      <c r="C22" s="23"/>
      <c r="D22" s="23"/>
      <c r="E22" s="23"/>
      <c r="F22" s="24"/>
    </row>
    <row r="23" spans="1:6">
      <c r="A23" s="27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58"/>
      <c r="B27" s="23"/>
      <c r="C27" s="23"/>
      <c r="D27" s="23"/>
      <c r="E27" s="23"/>
      <c r="F27" s="24"/>
    </row>
    <row r="28" spans="1:6">
      <c r="A28" s="58"/>
      <c r="B28" s="26"/>
      <c r="C28" s="26"/>
      <c r="D28" s="26"/>
      <c r="E28" s="26"/>
      <c r="F28" s="26"/>
    </row>
    <row r="29" spans="1:6">
      <c r="A29" s="59"/>
    </row>
  </sheetData>
  <mergeCells count="6">
    <mergeCell ref="A19:F19"/>
    <mergeCell ref="B1:E1"/>
    <mergeCell ref="F1:F3"/>
    <mergeCell ref="C2:E2"/>
    <mergeCell ref="C3:D3"/>
    <mergeCell ref="A18:D18"/>
  </mergeCells>
  <dataValidations count="2">
    <dataValidation type="list" allowBlank="1" showInputMessage="1" showErrorMessage="1" sqref="C5:D6 C9:D17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H36"/>
  <sheetViews>
    <sheetView zoomScale="150" zoomScaleNormal="150" zoomScalePageLayoutView="150" workbookViewId="0">
      <selection activeCell="D7" sqref="D7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203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4</v>
      </c>
      <c r="C2" s="138"/>
      <c r="D2" s="138"/>
      <c r="E2" s="138"/>
      <c r="F2" s="136"/>
    </row>
    <row r="3" spans="1:8" ht="16" thickBot="1">
      <c r="A3" s="2" t="s">
        <v>3</v>
      </c>
      <c r="B3" s="4">
        <f>F20</f>
        <v>11.327500000000001</v>
      </c>
      <c r="C3" s="139" t="s">
        <v>4</v>
      </c>
      <c r="D3" s="140"/>
      <c r="E3" s="5">
        <f>(B3/B2)+15%</f>
        <v>2.9818750000000001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202</v>
      </c>
      <c r="B5" s="12">
        <v>1</v>
      </c>
      <c r="C5" s="13" t="s">
        <v>11</v>
      </c>
      <c r="D5" s="13" t="s">
        <v>11</v>
      </c>
      <c r="E5" s="14">
        <f>SUMIF(Insumos!$A$1178:$A$1324,A5,Insumos!$D$1178:$D$1324)</f>
        <v>11.23</v>
      </c>
      <c r="F5" s="15">
        <f t="shared" ref="F5:F19" si="0">E5*B5</f>
        <v>11.23</v>
      </c>
      <c r="H5" t="s">
        <v>7</v>
      </c>
    </row>
    <row r="6" spans="1:8">
      <c r="A6" s="11" t="s">
        <v>13</v>
      </c>
      <c r="B6" s="12">
        <v>0.03</v>
      </c>
      <c r="C6" s="16" t="s">
        <v>11</v>
      </c>
      <c r="D6" s="16" t="s">
        <v>11</v>
      </c>
      <c r="E6" s="14">
        <f>SUMIF(Insumos!$A$1178:$A$1324,A6,Insumos!$D$1178:$D$1324)</f>
        <v>3.25</v>
      </c>
      <c r="F6" s="15">
        <f t="shared" si="0"/>
        <v>9.7500000000000003E-2</v>
      </c>
      <c r="H6" t="s">
        <v>11</v>
      </c>
    </row>
    <row r="7" spans="1:8">
      <c r="A7" s="11"/>
      <c r="B7" s="12"/>
      <c r="C7" s="17"/>
      <c r="D7" s="17"/>
      <c r="E7" s="14">
        <f>SUMIF(Insumos!$A$1178:$A$1324,A7,Insumos!$D$1178:$D$1324)</f>
        <v>0</v>
      </c>
      <c r="F7" s="15">
        <f t="shared" si="0"/>
        <v>0</v>
      </c>
      <c r="H7" t="s">
        <v>12</v>
      </c>
    </row>
    <row r="8" spans="1:8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/>
      <c r="B11" s="12"/>
      <c r="C11" s="17"/>
      <c r="D11" s="17"/>
      <c r="E11" s="14">
        <f>SUMIF(Insumos!$A$1178:$A$1324,A11,Insumos!$D$1178:$D$1324)</f>
        <v>0</v>
      </c>
      <c r="F11" s="15">
        <f t="shared" si="0"/>
        <v>0</v>
      </c>
    </row>
    <row r="12" spans="1:8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</row>
    <row r="13" spans="1:8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</row>
    <row r="14" spans="1:8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</row>
    <row r="15" spans="1:8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</row>
    <row r="16" spans="1:8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11.327500000000001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190</v>
      </c>
      <c r="B22" s="21"/>
      <c r="C22" s="21"/>
      <c r="D22" s="21"/>
      <c r="E22" s="21"/>
      <c r="F22" s="22"/>
    </row>
    <row r="23" spans="1:6">
      <c r="A23" s="27" t="s">
        <v>189</v>
      </c>
      <c r="B23" s="23"/>
      <c r="C23" s="23"/>
      <c r="D23" s="23"/>
      <c r="E23" s="23"/>
      <c r="F23" s="24"/>
    </row>
    <row r="24" spans="1:6">
      <c r="A24" s="27" t="s">
        <v>188</v>
      </c>
      <c r="B24" s="23"/>
      <c r="C24" s="23"/>
      <c r="D24" s="23"/>
      <c r="E24" s="23"/>
      <c r="F24" s="24"/>
    </row>
    <row r="25" spans="1:6">
      <c r="A25" s="27" t="s">
        <v>187</v>
      </c>
      <c r="B25" s="23"/>
      <c r="C25" s="23"/>
      <c r="D25" s="23"/>
      <c r="E25" s="23"/>
      <c r="F25" s="24"/>
    </row>
    <row r="26" spans="1:6">
      <c r="A26" s="27" t="s">
        <v>186</v>
      </c>
      <c r="B26" s="23"/>
      <c r="C26" s="23"/>
      <c r="D26" s="23"/>
      <c r="E26" s="23"/>
      <c r="F26" s="24"/>
    </row>
    <row r="27" spans="1:6">
      <c r="A27" s="27" t="s">
        <v>185</v>
      </c>
      <c r="B27" s="23"/>
      <c r="C27" s="23"/>
      <c r="D27" s="23"/>
      <c r="E27" s="23"/>
      <c r="F27" s="24"/>
    </row>
    <row r="28" spans="1:6">
      <c r="A28" s="27" t="s">
        <v>184</v>
      </c>
      <c r="B28" s="23"/>
      <c r="C28" s="23"/>
      <c r="D28" s="23"/>
      <c r="E28" s="23"/>
      <c r="F28" s="24"/>
    </row>
    <row r="29" spans="1:6">
      <c r="A29" s="27" t="s">
        <v>183</v>
      </c>
      <c r="B29" s="23"/>
      <c r="C29" s="23"/>
      <c r="D29" s="23"/>
      <c r="E29" s="23"/>
      <c r="F29" s="24"/>
    </row>
    <row r="30" spans="1:6">
      <c r="A30" s="27" t="s">
        <v>182</v>
      </c>
      <c r="B30" s="26"/>
      <c r="C30" s="26"/>
      <c r="D30" s="26"/>
      <c r="E30" s="26"/>
      <c r="F30" s="26"/>
    </row>
    <row r="31" spans="1:6">
      <c r="A31" s="27" t="s">
        <v>181</v>
      </c>
    </row>
    <row r="32" spans="1:6">
      <c r="A32" s="27" t="s">
        <v>180</v>
      </c>
    </row>
    <row r="33" spans="1:1">
      <c r="A33" s="27" t="s">
        <v>179</v>
      </c>
    </row>
    <row r="34" spans="1:1">
      <c r="A34" s="27" t="s">
        <v>178</v>
      </c>
    </row>
    <row r="35" spans="1:1">
      <c r="A35" s="27" t="s">
        <v>177</v>
      </c>
    </row>
    <row r="36" spans="1:1">
      <c r="A36" s="27" t="s">
        <v>176</v>
      </c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9">
      <formula1>$H$5:$H$10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6"/>
  <sheetViews>
    <sheetView zoomScale="150" zoomScaleNormal="150" zoomScalePageLayoutView="150" workbookViewId="0">
      <selection activeCell="A22" sqref="A22:A3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226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40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373.55875000000003</v>
      </c>
      <c r="C3" s="139" t="s">
        <v>4</v>
      </c>
      <c r="D3" s="140"/>
      <c r="E3" s="5">
        <f>(B3/B2)+15%</f>
        <v>9.4889687500000015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68" t="s">
        <v>78</v>
      </c>
      <c r="B5" s="69">
        <v>5</v>
      </c>
      <c r="C5" s="13" t="s">
        <v>11</v>
      </c>
      <c r="D5" s="13" t="s">
        <v>11</v>
      </c>
      <c r="E5" s="14">
        <f>SUMIF(Insumos!$A$1178:$A$1324,A5,Insumos!$D$1178:$D$1324)</f>
        <v>16.899999999999999</v>
      </c>
      <c r="F5" s="15">
        <f t="shared" ref="F5:F19" si="0">E5*B5</f>
        <v>84.5</v>
      </c>
      <c r="H5" t="s">
        <v>7</v>
      </c>
    </row>
    <row r="6" spans="1:9">
      <c r="A6" s="11" t="s">
        <v>215</v>
      </c>
      <c r="B6" s="12">
        <v>2</v>
      </c>
      <c r="C6" s="16" t="s">
        <v>11</v>
      </c>
      <c r="D6" s="16" t="s">
        <v>11</v>
      </c>
      <c r="E6" s="14">
        <f>SUMIF(Insumos!$A$1178:$A$1324,A6,Insumos!$D$1178:$D$1324)</f>
        <v>6.39</v>
      </c>
      <c r="F6" s="15">
        <f t="shared" si="0"/>
        <v>12.78</v>
      </c>
      <c r="H6" t="s">
        <v>11</v>
      </c>
    </row>
    <row r="7" spans="1:9">
      <c r="A7" s="56" t="s">
        <v>216</v>
      </c>
      <c r="B7" s="12">
        <v>2</v>
      </c>
      <c r="C7" s="17" t="s">
        <v>11</v>
      </c>
      <c r="D7" s="17" t="s">
        <v>11</v>
      </c>
      <c r="E7" s="14">
        <f>SUMIF(Insumos!$A$1178:$A$1324,A7,Insumos!$D$1178:$D$1324)</f>
        <v>7.99</v>
      </c>
      <c r="F7" s="15">
        <f t="shared" si="0"/>
        <v>15.98</v>
      </c>
      <c r="H7" t="s">
        <v>12</v>
      </c>
      <c r="I7" s="27"/>
    </row>
    <row r="8" spans="1:9">
      <c r="A8" s="56" t="s">
        <v>217</v>
      </c>
      <c r="B8" s="12">
        <v>2</v>
      </c>
      <c r="C8" s="17" t="s">
        <v>11</v>
      </c>
      <c r="D8" s="17" t="s">
        <v>11</v>
      </c>
      <c r="E8" s="14">
        <f>SUMIF(Insumos!$A$1178:$A$1324,A8,Insumos!$D$1178:$D$1324)</f>
        <v>8.9</v>
      </c>
      <c r="F8" s="15">
        <f t="shared" si="0"/>
        <v>17.8</v>
      </c>
      <c r="H8" t="s">
        <v>14</v>
      </c>
      <c r="I8" s="27"/>
    </row>
    <row r="9" spans="1:9">
      <c r="A9" s="56" t="s">
        <v>218</v>
      </c>
      <c r="B9" s="12">
        <v>4</v>
      </c>
      <c r="C9" s="17" t="s">
        <v>11</v>
      </c>
      <c r="D9" s="17" t="s">
        <v>11</v>
      </c>
      <c r="E9" s="14">
        <f>SUMIF(Insumos!$A$1178:$A$1324,A9,Insumos!$D$1178:$D$1324)</f>
        <v>11.9</v>
      </c>
      <c r="F9" s="15">
        <f t="shared" si="0"/>
        <v>47.6</v>
      </c>
      <c r="H9" t="s">
        <v>12</v>
      </c>
      <c r="I9" s="27"/>
    </row>
    <row r="10" spans="1:9">
      <c r="A10" s="56" t="s">
        <v>219</v>
      </c>
      <c r="B10" s="12">
        <v>3</v>
      </c>
      <c r="C10" s="17" t="s">
        <v>11</v>
      </c>
      <c r="D10" s="17" t="s">
        <v>11</v>
      </c>
      <c r="E10" s="14">
        <f>SUMIF(Insumos!$A$1178:$A$1324,A10,Insumos!$D$1178:$D$1324)</f>
        <v>8.9</v>
      </c>
      <c r="F10" s="15">
        <f t="shared" si="0"/>
        <v>26.700000000000003</v>
      </c>
      <c r="H10" t="s">
        <v>14</v>
      </c>
      <c r="I10" s="27"/>
    </row>
    <row r="11" spans="1:9">
      <c r="A11" s="56" t="s">
        <v>220</v>
      </c>
      <c r="B11" s="12">
        <v>3</v>
      </c>
      <c r="C11" s="17" t="s">
        <v>11</v>
      </c>
      <c r="D11" s="17" t="s">
        <v>11</v>
      </c>
      <c r="E11" s="14">
        <f>SUMIF(Insumos!$A$1178:$A$1324,A11,Insumos!$D$1178:$D$1324)</f>
        <v>10.3</v>
      </c>
      <c r="F11" s="15">
        <f t="shared" si="0"/>
        <v>30.900000000000002</v>
      </c>
      <c r="I11" s="27"/>
    </row>
    <row r="12" spans="1:9">
      <c r="A12" s="56" t="s">
        <v>221</v>
      </c>
      <c r="B12" s="70">
        <v>2</v>
      </c>
      <c r="C12" s="17" t="s">
        <v>11</v>
      </c>
      <c r="D12" s="17" t="s">
        <v>11</v>
      </c>
      <c r="E12" s="14">
        <f>SUMIF(Insumos!$A$1178:$A$1324,A12,Insumos!$D$1178:$D$1324)</f>
        <v>15.9</v>
      </c>
      <c r="F12" s="15">
        <f t="shared" si="0"/>
        <v>31.8</v>
      </c>
      <c r="I12" s="27"/>
    </row>
    <row r="13" spans="1:9">
      <c r="A13" s="71" t="s">
        <v>222</v>
      </c>
      <c r="B13" s="72">
        <v>2</v>
      </c>
      <c r="C13" s="73" t="s">
        <v>11</v>
      </c>
      <c r="D13" s="73" t="s">
        <v>11</v>
      </c>
      <c r="E13" s="14">
        <f>SUMIF(Insumos!$A$1178:$A$1324,A13,Insumos!$D$1178:$D$1324)</f>
        <v>4.99</v>
      </c>
      <c r="F13" s="15">
        <f t="shared" si="0"/>
        <v>9.98</v>
      </c>
      <c r="I13" s="27"/>
    </row>
    <row r="14" spans="1:9">
      <c r="A14" s="71" t="s">
        <v>22</v>
      </c>
      <c r="B14" s="72">
        <v>1.3</v>
      </c>
      <c r="C14" s="73" t="s">
        <v>11</v>
      </c>
      <c r="D14" s="73" t="s">
        <v>11</v>
      </c>
      <c r="E14" s="14">
        <f>SUMIF(Insumos!$A$1178:$A$1324,A14,Insumos!$D$1178:$D$1324)</f>
        <v>4.55</v>
      </c>
      <c r="F14" s="15">
        <f t="shared" si="0"/>
        <v>5.915</v>
      </c>
      <c r="I14" s="27"/>
    </row>
    <row r="15" spans="1:9">
      <c r="A15" s="71" t="s">
        <v>223</v>
      </c>
      <c r="B15" s="72">
        <v>0.1</v>
      </c>
      <c r="C15" s="73" t="s">
        <v>11</v>
      </c>
      <c r="D15" s="73" t="s">
        <v>11</v>
      </c>
      <c r="E15" s="14">
        <f>SUMIF(Insumos!$A$1178:$A$1324,A15,Insumos!$D$1178:$D$1324)</f>
        <v>14</v>
      </c>
      <c r="F15" s="15">
        <f t="shared" si="0"/>
        <v>1.4000000000000001</v>
      </c>
      <c r="I15" s="28"/>
    </row>
    <row r="16" spans="1:9">
      <c r="A16" s="71" t="s">
        <v>224</v>
      </c>
      <c r="B16" s="72">
        <v>0.4</v>
      </c>
      <c r="C16" s="73" t="s">
        <v>11</v>
      </c>
      <c r="D16" s="73" t="s">
        <v>11</v>
      </c>
      <c r="E16" s="14">
        <f>SUMIF(Insumos!$A$1178:$A$1324,A16,Insumos!$D$1178:$D$1324)</f>
        <v>10.9</v>
      </c>
      <c r="F16" s="15">
        <f t="shared" si="0"/>
        <v>4.3600000000000003</v>
      </c>
    </row>
    <row r="17" spans="1:6">
      <c r="A17" s="71" t="s">
        <v>34</v>
      </c>
      <c r="B17" s="72">
        <v>2.5000000000000001E-2</v>
      </c>
      <c r="C17" s="73" t="s">
        <v>11</v>
      </c>
      <c r="D17" s="73" t="s">
        <v>11</v>
      </c>
      <c r="E17" s="14">
        <f>SUMIF(Insumos!$A$1178:$A$1324,A17,Insumos!$D$1178:$D$1324)</f>
        <v>213.75</v>
      </c>
      <c r="F17" s="15">
        <f t="shared" si="0"/>
        <v>5.34375</v>
      </c>
    </row>
    <row r="18" spans="1:6">
      <c r="A18" s="71" t="s">
        <v>225</v>
      </c>
      <c r="B18" s="72">
        <v>0.4</v>
      </c>
      <c r="C18" s="73" t="s">
        <v>11</v>
      </c>
      <c r="D18" s="73" t="s">
        <v>11</v>
      </c>
      <c r="E18" s="14">
        <f>SUMIF(Insumos!$A$1178:$A$1324,A18,Insumos!$D$1178:$D$1324)</f>
        <v>4</v>
      </c>
      <c r="F18" s="15">
        <f t="shared" si="0"/>
        <v>1.6</v>
      </c>
    </row>
    <row r="19" spans="1:6" ht="16" thickBot="1">
      <c r="A19" s="74" t="s">
        <v>74</v>
      </c>
      <c r="B19" s="75">
        <v>10</v>
      </c>
      <c r="C19" s="76" t="s">
        <v>11</v>
      </c>
      <c r="D19" s="76" t="s">
        <v>11</v>
      </c>
      <c r="E19" s="14">
        <f>SUMIF(Insumos!$A$1178:$A$1324,A19,Insumos!$D$1178:$D$1324)</f>
        <v>7.69</v>
      </c>
      <c r="F19" s="15">
        <f t="shared" si="0"/>
        <v>76.900000000000006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373.55875000000003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 t="s">
        <v>537</v>
      </c>
      <c r="B22" s="21"/>
      <c r="C22" s="21"/>
      <c r="D22" s="21"/>
      <c r="E22" s="21"/>
      <c r="F22" s="22"/>
    </row>
    <row r="23" spans="1:6">
      <c r="A23" s="27" t="s">
        <v>538</v>
      </c>
      <c r="B23" s="23"/>
      <c r="C23" s="23"/>
      <c r="D23" s="23"/>
      <c r="E23" s="23"/>
      <c r="F23" s="24"/>
    </row>
    <row r="24" spans="1:6">
      <c r="A24" s="27" t="s">
        <v>539</v>
      </c>
      <c r="B24" s="23"/>
      <c r="C24" s="23"/>
      <c r="D24" s="23"/>
      <c r="E24" s="23"/>
      <c r="F24" s="24"/>
    </row>
    <row r="25" spans="1:6">
      <c r="A25" s="27" t="s">
        <v>540</v>
      </c>
      <c r="B25" s="23"/>
      <c r="C25" s="23"/>
      <c r="D25" s="23"/>
      <c r="E25" s="23"/>
      <c r="F25" s="24"/>
    </row>
    <row r="26" spans="1:6">
      <c r="A26" s="27" t="s">
        <v>541</v>
      </c>
      <c r="B26" s="23"/>
      <c r="C26" s="23"/>
      <c r="D26" s="23"/>
      <c r="E26" s="23"/>
      <c r="F26" s="24"/>
    </row>
    <row r="27" spans="1:6">
      <c r="A27" s="27" t="s">
        <v>542</v>
      </c>
      <c r="B27" s="23"/>
      <c r="C27" s="23"/>
      <c r="D27" s="23"/>
      <c r="E27" s="23"/>
      <c r="F27" s="24"/>
    </row>
    <row r="28" spans="1:6">
      <c r="A28" s="27" t="s">
        <v>543</v>
      </c>
      <c r="B28" s="23"/>
      <c r="C28" s="23"/>
      <c r="D28" s="23"/>
      <c r="E28" s="23"/>
      <c r="F28" s="24"/>
    </row>
    <row r="29" spans="1:6">
      <c r="A29" s="27" t="s">
        <v>544</v>
      </c>
      <c r="B29" s="23"/>
      <c r="C29" s="23"/>
      <c r="D29" s="23"/>
      <c r="E29" s="23"/>
      <c r="F29" s="24"/>
    </row>
    <row r="30" spans="1:6">
      <c r="A30" s="27" t="s">
        <v>545</v>
      </c>
      <c r="B30" s="26"/>
      <c r="C30" s="26"/>
      <c r="D30" s="26"/>
      <c r="E30" s="26"/>
      <c r="F30" s="26"/>
    </row>
    <row r="31" spans="1:6">
      <c r="A31" s="27" t="s">
        <v>546</v>
      </c>
    </row>
    <row r="32" spans="1:6">
      <c r="A32" s="27" t="s">
        <v>547</v>
      </c>
    </row>
    <row r="33" spans="1:1">
      <c r="A33" s="27" t="s">
        <v>548</v>
      </c>
    </row>
    <row r="34" spans="1:1">
      <c r="A34" s="28" t="s">
        <v>549</v>
      </c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1">
    <dataValidation type="list" allowBlank="1" showInputMessage="1" showErrorMessage="1" sqref="C5:D19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6"/>
  <sheetViews>
    <sheetView zoomScale="150" zoomScaleNormal="150" zoomScalePageLayoutView="150" workbookViewId="0">
      <selection activeCell="D14" sqref="D1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227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20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9.6892500000000013</v>
      </c>
      <c r="C3" s="139" t="s">
        <v>4</v>
      </c>
      <c r="D3" s="140"/>
      <c r="E3" s="5">
        <f>(B3/B2)+15%</f>
        <v>0.63446250000000004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228</v>
      </c>
      <c r="B5" s="12">
        <v>1</v>
      </c>
      <c r="C5" s="13" t="s">
        <v>7</v>
      </c>
      <c r="D5" s="13" t="s">
        <v>7</v>
      </c>
      <c r="E5" s="14">
        <f>SUMIF(Insumos!$A$1178:$A$1324,A5,Insumos!$D$1178:$D$1324)</f>
        <v>4.99</v>
      </c>
      <c r="F5" s="15">
        <f t="shared" ref="F5:F19" si="0">E5*B5</f>
        <v>4.99</v>
      </c>
      <c r="H5" t="s">
        <v>7</v>
      </c>
    </row>
    <row r="6" spans="1:9">
      <c r="A6" s="11" t="s">
        <v>23</v>
      </c>
      <c r="B6" s="12">
        <v>0.1</v>
      </c>
      <c r="C6" s="16" t="s">
        <v>12</v>
      </c>
      <c r="D6" s="16" t="s">
        <v>12</v>
      </c>
      <c r="E6" s="14">
        <f>SUMIF(Insumos!$A$1178:$A$1324,A6,Insumos!$D$1178:$D$1324)</f>
        <v>35.979999999999997</v>
      </c>
      <c r="F6" s="15">
        <f t="shared" si="0"/>
        <v>3.5979999999999999</v>
      </c>
      <c r="H6" t="s">
        <v>11</v>
      </c>
    </row>
    <row r="7" spans="1:9">
      <c r="A7" s="11"/>
      <c r="B7" s="12"/>
      <c r="C7" s="17"/>
      <c r="D7" s="17"/>
      <c r="E7" s="14">
        <f>SUMIF(Insumos!$A$1178:$A$1324,A7,Insumos!$D$1178:$D$1324)</f>
        <v>0</v>
      </c>
      <c r="F7" s="15">
        <f t="shared" si="0"/>
        <v>0</v>
      </c>
      <c r="G7" s="27"/>
      <c r="H7" t="s">
        <v>12</v>
      </c>
      <c r="I7" s="27"/>
    </row>
    <row r="8" spans="1:9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G8" s="27"/>
      <c r="H8" t="s">
        <v>14</v>
      </c>
      <c r="I8" s="27"/>
    </row>
    <row r="9" spans="1:9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G9" s="27"/>
      <c r="H9" t="s">
        <v>12</v>
      </c>
      <c r="I9" s="27"/>
    </row>
    <row r="10" spans="1:9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G10" s="27"/>
      <c r="H10" t="s">
        <v>14</v>
      </c>
      <c r="I10" s="27"/>
    </row>
    <row r="11" spans="1:9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  <c r="G11" s="27"/>
      <c r="I11" s="27"/>
    </row>
    <row r="12" spans="1:9">
      <c r="A12" s="11"/>
      <c r="B12" s="12"/>
      <c r="C12" s="17"/>
      <c r="D12" s="17"/>
      <c r="E12" s="14">
        <f>SUMIF(Insumos!$A$1178:$A$1324,A12,Insumos!$D$1178:$D$1324)</f>
        <v>0</v>
      </c>
      <c r="F12" s="15">
        <f t="shared" si="0"/>
        <v>0</v>
      </c>
      <c r="G12" s="28"/>
      <c r="I12" s="27"/>
    </row>
    <row r="13" spans="1:9">
      <c r="A13" s="11"/>
      <c r="B13" s="12"/>
      <c r="C13" s="17"/>
      <c r="D13" s="17"/>
      <c r="E13" s="14">
        <f>SUMIF(Insumos!$A$1178:$A$1324,A13,Insumos!$D$1178:$D$1324)</f>
        <v>0</v>
      </c>
      <c r="F13" s="15">
        <f t="shared" si="0"/>
        <v>0</v>
      </c>
      <c r="G13" s="27"/>
      <c r="I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I14" s="27"/>
    </row>
    <row r="15" spans="1:9">
      <c r="A15" s="11"/>
      <c r="B15" s="12"/>
      <c r="C15" s="17"/>
      <c r="D15" s="17"/>
      <c r="E15" s="14">
        <f>SUMIF(Insumos!$A$1178:$A$1324,A15,Insumos!$D$1178:$D$1324)</f>
        <v>0</v>
      </c>
      <c r="F15" s="15">
        <f t="shared" si="0"/>
        <v>0</v>
      </c>
      <c r="I15" s="28"/>
    </row>
    <row r="16" spans="1:9">
      <c r="A16" s="11"/>
      <c r="B16" s="12"/>
      <c r="C16" s="17"/>
      <c r="D16" s="17"/>
      <c r="E16" s="14">
        <f>SUMIF(Insumos!$A$1178:$A$1324,A16,Insumos!$D$1178:$D$1324)</f>
        <v>0</v>
      </c>
      <c r="F16" s="15">
        <f t="shared" si="0"/>
        <v>0</v>
      </c>
    </row>
    <row r="17" spans="1:6">
      <c r="A17" s="11"/>
      <c r="B17" s="12"/>
      <c r="C17" s="17"/>
      <c r="D17" s="17"/>
      <c r="E17" s="14"/>
      <c r="F17" s="15">
        <f t="shared" si="0"/>
        <v>0</v>
      </c>
    </row>
    <row r="18" spans="1:6">
      <c r="A18" s="11"/>
      <c r="B18" s="12"/>
      <c r="C18" s="17"/>
      <c r="D18" s="17"/>
      <c r="E18" s="14"/>
      <c r="F18" s="15">
        <f t="shared" si="0"/>
        <v>0</v>
      </c>
    </row>
    <row r="19" spans="1:6">
      <c r="A19" s="11"/>
      <c r="B19" s="12"/>
      <c r="C19" s="17"/>
      <c r="D19" s="17"/>
      <c r="E19" s="14"/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9.6892500000000013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/>
      <c r="B22" s="21"/>
      <c r="C22" s="21"/>
      <c r="D22" s="21"/>
      <c r="E22" s="21"/>
      <c r="F22" s="22"/>
    </row>
    <row r="23" spans="1:6">
      <c r="A23" s="28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9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8"/>
  <sheetViews>
    <sheetView workbookViewId="0">
      <selection activeCell="A22" sqref="A22:XFD22"/>
    </sheetView>
  </sheetViews>
  <sheetFormatPr baseColWidth="10" defaultRowHeight="15" x14ac:dyDescent="0"/>
  <cols>
    <col min="2" max="2" width="26" bestFit="1" customWidth="1"/>
    <col min="4" max="4" width="13.83203125" bestFit="1" customWidth="1"/>
    <col min="5" max="5" width="13.1640625" customWidth="1"/>
    <col min="6" max="6" width="16" customWidth="1"/>
    <col min="7" max="7" width="17.5" customWidth="1"/>
    <col min="8" max="8" width="1.83203125" customWidth="1"/>
    <col min="9" max="9" width="16.6640625" customWidth="1"/>
    <col min="10" max="10" width="14.6640625" customWidth="1"/>
    <col min="11" max="11" width="13.33203125" customWidth="1"/>
    <col min="12" max="12" width="13.5" customWidth="1"/>
    <col min="13" max="13" width="1.83203125" customWidth="1"/>
    <col min="14" max="14" width="14.83203125" bestFit="1" customWidth="1"/>
    <col min="15" max="15" width="12.1640625" bestFit="1" customWidth="1"/>
    <col min="16" max="16" width="14" bestFit="1" customWidth="1"/>
    <col min="17" max="17" width="13" customWidth="1"/>
    <col min="18" max="18" width="16.83203125" customWidth="1"/>
    <col min="19" max="19" width="13.6640625" customWidth="1"/>
  </cols>
  <sheetData>
    <row r="3" spans="2:19">
      <c r="B3" s="30"/>
      <c r="C3" s="31" t="s">
        <v>44</v>
      </c>
      <c r="D3" s="31" t="s">
        <v>45</v>
      </c>
      <c r="E3" s="31" t="s">
        <v>46</v>
      </c>
      <c r="F3" s="32" t="s">
        <v>47</v>
      </c>
      <c r="G3" s="32" t="s">
        <v>48</v>
      </c>
      <c r="H3" s="32"/>
      <c r="I3" s="32" t="s">
        <v>49</v>
      </c>
      <c r="J3" s="32" t="s">
        <v>50</v>
      </c>
      <c r="K3" s="32" t="s">
        <v>51</v>
      </c>
      <c r="L3" s="32" t="s">
        <v>51</v>
      </c>
      <c r="M3" s="33"/>
      <c r="N3" s="34" t="s">
        <v>52</v>
      </c>
      <c r="O3" s="34" t="s">
        <v>48</v>
      </c>
      <c r="P3" s="34" t="s">
        <v>53</v>
      </c>
      <c r="Q3" s="34" t="s">
        <v>50</v>
      </c>
      <c r="R3" s="34" t="s">
        <v>51</v>
      </c>
      <c r="S3" s="34" t="s">
        <v>51</v>
      </c>
    </row>
    <row r="4" spans="2:19">
      <c r="B4" s="35"/>
      <c r="C4" s="124"/>
      <c r="D4" s="31"/>
      <c r="E4" s="31"/>
      <c r="F4" s="37">
        <v>0.1</v>
      </c>
      <c r="G4" s="32"/>
      <c r="H4" s="32"/>
      <c r="I4" s="38">
        <v>2.75E-2</v>
      </c>
      <c r="J4" s="39">
        <v>0.1</v>
      </c>
      <c r="K4" s="31"/>
      <c r="L4" s="31" t="s">
        <v>54</v>
      </c>
      <c r="M4" s="33"/>
      <c r="N4" s="40">
        <v>0.3</v>
      </c>
      <c r="O4" s="41"/>
      <c r="P4" s="42">
        <f>I4</f>
        <v>2.75E-2</v>
      </c>
      <c r="Q4" s="40">
        <f>J4</f>
        <v>0.1</v>
      </c>
      <c r="R4" s="41"/>
      <c r="S4" s="41" t="s">
        <v>54</v>
      </c>
    </row>
    <row r="5" spans="2:19">
      <c r="B5" s="30"/>
      <c r="C5" s="124"/>
      <c r="D5" s="123"/>
      <c r="E5" s="122"/>
      <c r="F5" s="45"/>
      <c r="G5" s="45"/>
      <c r="H5" s="30"/>
      <c r="I5" s="46"/>
      <c r="J5" s="46"/>
      <c r="K5" s="45"/>
      <c r="L5" s="122"/>
      <c r="N5" s="47"/>
      <c r="O5" s="47"/>
      <c r="P5" s="47"/>
      <c r="Q5" s="47"/>
      <c r="R5" s="47"/>
      <c r="S5" s="121"/>
    </row>
    <row r="6" spans="2:19">
      <c r="B6" s="30" t="s">
        <v>475</v>
      </c>
      <c r="C6" s="124">
        <f>'Mexido da casa'!E3</f>
        <v>6.9788675000000007</v>
      </c>
      <c r="D6" s="123">
        <v>0</v>
      </c>
      <c r="E6" s="122" t="e">
        <f>C6/D6</f>
        <v>#DIV/0!</v>
      </c>
      <c r="F6" s="45">
        <f>D6*$F$4</f>
        <v>0</v>
      </c>
      <c r="G6" s="45">
        <f>F6+D6</f>
        <v>0</v>
      </c>
      <c r="H6" s="30"/>
      <c r="I6" s="46">
        <f>G6*$I$4</f>
        <v>0</v>
      </c>
      <c r="J6" s="46">
        <f>G6*$J$4</f>
        <v>0</v>
      </c>
      <c r="K6" s="45">
        <f>D6-C6-I6-J6</f>
        <v>-6.9788675000000007</v>
      </c>
      <c r="L6" s="122" t="e">
        <f>K6/D6</f>
        <v>#DIV/0!</v>
      </c>
      <c r="N6" s="47">
        <f>D6-(D6*$N$4)</f>
        <v>0</v>
      </c>
      <c r="O6" s="47">
        <f>N6+F6</f>
        <v>0</v>
      </c>
      <c r="P6" s="47">
        <f>O6*$P$4</f>
        <v>0</v>
      </c>
      <c r="Q6" s="47">
        <f>O6*$Q$4</f>
        <v>0</v>
      </c>
      <c r="R6" s="47">
        <f>N6-P6-Q6-C6</f>
        <v>-6.9788675000000007</v>
      </c>
      <c r="S6" s="121" t="e">
        <f>R6/N6</f>
        <v>#DIV/0!</v>
      </c>
    </row>
    <row r="7" spans="2:19">
      <c r="B7" s="30" t="s">
        <v>476</v>
      </c>
      <c r="C7" s="124">
        <f>'Mexido metido'!E3</f>
        <v>8.5145924999999991</v>
      </c>
      <c r="D7" s="123">
        <v>0</v>
      </c>
      <c r="E7" s="122" t="e">
        <f>C7/D7</f>
        <v>#DIV/0!</v>
      </c>
      <c r="F7" s="45">
        <f>D7*$F$4</f>
        <v>0</v>
      </c>
      <c r="G7" s="45">
        <f>F7+D7</f>
        <v>0</v>
      </c>
      <c r="H7" s="30"/>
      <c r="I7" s="46">
        <f>G7*$I$4</f>
        <v>0</v>
      </c>
      <c r="J7" s="46">
        <f>G7*$J$4</f>
        <v>0</v>
      </c>
      <c r="K7" s="45">
        <f>D7-C7-I7-J7</f>
        <v>-8.5145924999999991</v>
      </c>
      <c r="L7" s="122" t="e">
        <f>K7/D7</f>
        <v>#DIV/0!</v>
      </c>
      <c r="N7" s="47">
        <f>D7-(D7*$N$4)</f>
        <v>0</v>
      </c>
      <c r="O7" s="47">
        <f>N7+F7</f>
        <v>0</v>
      </c>
      <c r="P7" s="47">
        <f>O7*$P$4</f>
        <v>0</v>
      </c>
      <c r="Q7" s="47">
        <f>O7*$Q$4</f>
        <v>0</v>
      </c>
      <c r="R7" s="47">
        <f>N7-P7-Q7-C7</f>
        <v>-8.5145924999999991</v>
      </c>
      <c r="S7" s="121" t="e">
        <f>R7/N7</f>
        <v>#DIV/0!</v>
      </c>
    </row>
    <row r="8" spans="2:19">
      <c r="B8" s="30" t="s">
        <v>477</v>
      </c>
      <c r="C8" s="124">
        <f>Carreteiro!E3</f>
        <v>4.3034600000000003</v>
      </c>
      <c r="D8" s="123">
        <v>0</v>
      </c>
      <c r="E8" s="122" t="e">
        <f>C8/D8</f>
        <v>#DIV/0!</v>
      </c>
      <c r="F8" s="45">
        <f>D8*$F$4</f>
        <v>0</v>
      </c>
      <c r="G8" s="45">
        <f>F8+D8</f>
        <v>0</v>
      </c>
      <c r="H8" s="30"/>
      <c r="I8" s="46">
        <f>G8*$I$4</f>
        <v>0</v>
      </c>
      <c r="J8" s="46">
        <f>G8*$J$4</f>
        <v>0</v>
      </c>
      <c r="K8" s="45">
        <f>D8-C8-I8-J8</f>
        <v>-4.3034600000000003</v>
      </c>
      <c r="L8" s="122" t="e">
        <f>K8/D8</f>
        <v>#DIV/0!</v>
      </c>
      <c r="N8" s="47">
        <f>D8-(D8*$N$4)</f>
        <v>0</v>
      </c>
      <c r="O8" s="47">
        <f>N8+F8</f>
        <v>0</v>
      </c>
      <c r="P8" s="47">
        <f>O8*$P$4</f>
        <v>0</v>
      </c>
      <c r="Q8" s="47">
        <f>O8*$Q$4</f>
        <v>0</v>
      </c>
      <c r="R8" s="47">
        <f>N8-P8-Q8-C8</f>
        <v>-4.3034600000000003</v>
      </c>
      <c r="S8" s="121" t="e">
        <f>R8/N8</f>
        <v>#DIV/0!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1"/>
  <sheetViews>
    <sheetView zoomScale="150" zoomScaleNormal="150" zoomScalePageLayoutView="150" workbookViewId="0">
      <selection activeCell="A5" sqref="A5:D14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229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3</v>
      </c>
      <c r="C2" s="138"/>
      <c r="D2" s="138"/>
      <c r="E2" s="138"/>
      <c r="F2" s="136"/>
    </row>
    <row r="3" spans="1:9" ht="16" thickBot="1">
      <c r="A3" s="2" t="s">
        <v>3</v>
      </c>
      <c r="B3" s="4">
        <f>F18</f>
        <v>15.696962500000001</v>
      </c>
      <c r="C3" s="139" t="s">
        <v>4</v>
      </c>
      <c r="D3" s="140"/>
      <c r="E3" s="5">
        <f>(B3/B2)+15%</f>
        <v>5.3823208333333339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110</v>
      </c>
      <c r="B5" s="12">
        <v>1</v>
      </c>
      <c r="C5" s="13" t="s">
        <v>14</v>
      </c>
      <c r="D5" s="16" t="s">
        <v>14</v>
      </c>
      <c r="E5" s="14">
        <f>SUMIF(Insumos!$A$1178:$A$1324,A5,Insumos!$D$1178:$D$1324)</f>
        <v>2</v>
      </c>
      <c r="F5" s="15">
        <f t="shared" ref="F5:F17" si="0">E5*B5</f>
        <v>2</v>
      </c>
      <c r="H5" t="s">
        <v>7</v>
      </c>
    </row>
    <row r="6" spans="1:9">
      <c r="A6" s="11" t="s">
        <v>111</v>
      </c>
      <c r="B6" s="12">
        <v>1</v>
      </c>
      <c r="C6" s="16" t="s">
        <v>14</v>
      </c>
      <c r="D6" s="16" t="s">
        <v>14</v>
      </c>
      <c r="E6" s="14">
        <f>SUMIF(Insumos!$A$1178:$A$1324,A6,Insumos!$D$1178:$D$1324)</f>
        <v>2</v>
      </c>
      <c r="F6" s="15">
        <f t="shared" si="0"/>
        <v>2</v>
      </c>
      <c r="G6" s="27"/>
      <c r="H6" t="s">
        <v>11</v>
      </c>
      <c r="I6" s="27"/>
    </row>
    <row r="7" spans="1:9">
      <c r="A7" s="11" t="s">
        <v>112</v>
      </c>
      <c r="B7" s="12">
        <v>1</v>
      </c>
      <c r="C7" s="16" t="s">
        <v>14</v>
      </c>
      <c r="D7" s="16" t="s">
        <v>14</v>
      </c>
      <c r="E7" s="14">
        <f>SUMIF(Insumos!$A$1178:$A$1324,A7,Insumos!$D$1178:$D$1324)</f>
        <v>2</v>
      </c>
      <c r="F7" s="15">
        <f t="shared" si="0"/>
        <v>2</v>
      </c>
      <c r="G7" s="27"/>
      <c r="H7" t="s">
        <v>12</v>
      </c>
      <c r="I7" s="27"/>
    </row>
    <row r="8" spans="1:9">
      <c r="A8" s="11" t="s">
        <v>113</v>
      </c>
      <c r="B8" s="12">
        <v>1</v>
      </c>
      <c r="C8" s="16" t="s">
        <v>14</v>
      </c>
      <c r="D8" s="16" t="s">
        <v>14</v>
      </c>
      <c r="E8" s="14">
        <f>SUMIF(Insumos!$A$1178:$A$1324,A8,Insumos!$D$1178:$D$1324)</f>
        <v>2</v>
      </c>
      <c r="F8" s="15">
        <f t="shared" si="0"/>
        <v>2</v>
      </c>
      <c r="G8" s="27"/>
      <c r="H8" t="s">
        <v>14</v>
      </c>
      <c r="I8" s="27"/>
    </row>
    <row r="9" spans="1:9">
      <c r="A9" s="11" t="s">
        <v>230</v>
      </c>
      <c r="B9" s="12">
        <v>1</v>
      </c>
      <c r="C9" s="17" t="s">
        <v>7</v>
      </c>
      <c r="D9" s="17" t="s">
        <v>7</v>
      </c>
      <c r="E9" s="14">
        <f>SUMIF(Insumos!$A$1178:$A$1324,A9,Insumos!$D$1178:$D$1324)</f>
        <v>0.63446250000000004</v>
      </c>
      <c r="F9" s="15">
        <f t="shared" si="0"/>
        <v>0.63446250000000004</v>
      </c>
      <c r="G9" s="27"/>
      <c r="H9" t="s">
        <v>12</v>
      </c>
      <c r="I9" s="27"/>
    </row>
    <row r="10" spans="1:9">
      <c r="A10" s="11" t="s">
        <v>231</v>
      </c>
      <c r="B10" s="12">
        <v>0.1</v>
      </c>
      <c r="C10" s="17" t="s">
        <v>11</v>
      </c>
      <c r="D10" s="17" t="s">
        <v>11</v>
      </c>
      <c r="E10" s="14">
        <f>SUMIF(Insumos!$A$1178:$A$1324,A10,Insumos!$D$1178:$D$1324)</f>
        <v>32</v>
      </c>
      <c r="F10" s="15">
        <f t="shared" si="0"/>
        <v>3.2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60</v>
      </c>
      <c r="B12" s="12">
        <v>0.05</v>
      </c>
      <c r="C12" s="17" t="s">
        <v>12</v>
      </c>
      <c r="D12" s="17" t="s">
        <v>12</v>
      </c>
      <c r="E12" s="14">
        <f>SUMIF(Insumos!$A$1178:$A$1324,A12,Insumos!$D$1178:$D$1324)</f>
        <v>3.99</v>
      </c>
      <c r="F12" s="15">
        <f t="shared" si="0"/>
        <v>0.19950000000000001</v>
      </c>
      <c r="G12" s="27"/>
      <c r="I12" s="27"/>
    </row>
    <row r="13" spans="1:9">
      <c r="A13" s="11" t="s">
        <v>23</v>
      </c>
      <c r="B13" s="12">
        <v>0.1</v>
      </c>
      <c r="C13" s="17" t="s">
        <v>12</v>
      </c>
      <c r="D13" s="17" t="s">
        <v>12</v>
      </c>
      <c r="E13" s="14">
        <f>SUMIF(Insumos!$A$1178:$A$1324,A13,Insumos!$D$1178:$D$1324)</f>
        <v>35.979999999999997</v>
      </c>
      <c r="F13" s="15">
        <f t="shared" si="0"/>
        <v>3.5979999999999999</v>
      </c>
      <c r="G13" s="27"/>
    </row>
    <row r="14" spans="1:9">
      <c r="A14" s="11"/>
      <c r="B14" s="12"/>
      <c r="C14" s="17"/>
      <c r="D14" s="17"/>
      <c r="E14" s="14">
        <f>SUMIF(Insumos!$A$1178:$A$1324,A14,Insumos!$D$1178:$D$1324)</f>
        <v>0</v>
      </c>
      <c r="F14" s="15">
        <f t="shared" si="0"/>
        <v>0</v>
      </c>
      <c r="G14" s="27"/>
    </row>
    <row r="15" spans="1:9">
      <c r="A15" s="11"/>
      <c r="B15" s="12"/>
      <c r="C15" s="17"/>
      <c r="D15" s="17"/>
      <c r="E15" s="14"/>
      <c r="F15" s="15">
        <f t="shared" si="0"/>
        <v>0</v>
      </c>
      <c r="G15" s="27"/>
    </row>
    <row r="16" spans="1:9">
      <c r="A16" s="11"/>
      <c r="B16" s="12"/>
      <c r="C16" s="17"/>
      <c r="D16" s="17"/>
      <c r="E16" s="14"/>
      <c r="F16" s="15">
        <f t="shared" si="0"/>
        <v>0</v>
      </c>
      <c r="G16" s="27"/>
    </row>
    <row r="17" spans="1:7">
      <c r="A17" s="11"/>
      <c r="B17" s="12"/>
      <c r="C17" s="17"/>
      <c r="D17" s="17"/>
      <c r="E17" s="14"/>
      <c r="F17" s="15">
        <f t="shared" si="0"/>
        <v>0</v>
      </c>
      <c r="G17" s="27"/>
    </row>
    <row r="18" spans="1:7" ht="16" thickBot="1">
      <c r="A18" s="141"/>
      <c r="B18" s="141"/>
      <c r="C18" s="141"/>
      <c r="D18" s="142"/>
      <c r="E18" s="18" t="s">
        <v>15</v>
      </c>
      <c r="F18" s="19">
        <f>SUM(F5:F17)</f>
        <v>15.696962500000001</v>
      </c>
      <c r="G18" s="27"/>
    </row>
    <row r="19" spans="1:7" ht="16" thickBot="1">
      <c r="A19" s="131" t="s">
        <v>16</v>
      </c>
      <c r="B19" s="132"/>
      <c r="C19" s="132"/>
      <c r="D19" s="132"/>
      <c r="E19" s="132"/>
      <c r="F19" s="133"/>
      <c r="G19" s="27"/>
    </row>
    <row r="20" spans="1:7">
      <c r="A20" s="27"/>
      <c r="B20" s="21"/>
      <c r="C20" s="21"/>
      <c r="D20" s="21"/>
      <c r="E20" s="21"/>
      <c r="F20" s="22"/>
      <c r="G20" s="27"/>
    </row>
    <row r="21" spans="1:7">
      <c r="A21" s="27"/>
      <c r="B21" s="23"/>
      <c r="C21" s="23"/>
      <c r="D21" s="23"/>
      <c r="E21" s="23"/>
      <c r="F21" s="24"/>
      <c r="G21" s="27"/>
    </row>
    <row r="22" spans="1:7">
      <c r="A22" s="27"/>
      <c r="B22" s="23"/>
      <c r="C22" s="23"/>
      <c r="D22" s="23"/>
      <c r="E22" s="23"/>
      <c r="F22" s="24"/>
    </row>
    <row r="23" spans="1:7">
      <c r="A23" s="27"/>
      <c r="B23" s="23"/>
      <c r="C23" s="23"/>
      <c r="D23" s="23"/>
      <c r="E23" s="23"/>
      <c r="F23" s="24"/>
    </row>
    <row r="24" spans="1:7">
      <c r="A24" s="27"/>
      <c r="B24" s="23"/>
      <c r="C24" s="23"/>
      <c r="D24" s="23"/>
      <c r="E24" s="23"/>
      <c r="F24" s="24"/>
    </row>
    <row r="25" spans="1:7">
      <c r="A25" s="27"/>
      <c r="B25" s="23"/>
      <c r="C25" s="23"/>
      <c r="D25" s="23"/>
      <c r="E25" s="23"/>
      <c r="F25" s="24"/>
    </row>
    <row r="26" spans="1:7">
      <c r="A26" s="27"/>
      <c r="B26" s="23"/>
      <c r="C26" s="23"/>
      <c r="D26" s="23"/>
      <c r="E26" s="23"/>
      <c r="F26" s="24"/>
    </row>
    <row r="27" spans="1:7">
      <c r="A27" s="27"/>
      <c r="B27" s="23"/>
      <c r="C27" s="23"/>
      <c r="D27" s="23"/>
      <c r="E27" s="23"/>
      <c r="F27" s="24"/>
    </row>
    <row r="28" spans="1:7">
      <c r="A28" s="27"/>
      <c r="B28" s="26"/>
      <c r="C28" s="26"/>
      <c r="D28" s="26"/>
      <c r="E28" s="26"/>
      <c r="F28" s="26"/>
    </row>
    <row r="29" spans="1:7">
      <c r="A29" s="27"/>
    </row>
    <row r="30" spans="1:7">
      <c r="A30" s="27"/>
    </row>
    <row r="31" spans="1:7">
      <c r="A31" s="28"/>
    </row>
  </sheetData>
  <mergeCells count="6">
    <mergeCell ref="A19:F19"/>
    <mergeCell ref="B1:E1"/>
    <mergeCell ref="F1:F3"/>
    <mergeCell ref="C2:E2"/>
    <mergeCell ref="C3:D3"/>
    <mergeCell ref="A18:D18"/>
  </mergeCells>
  <dataValidations count="1">
    <dataValidation type="list" allowBlank="1" showInputMessage="1" showErrorMessage="1" sqref="C5:D17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I36"/>
  <sheetViews>
    <sheetView zoomScale="150" zoomScaleNormal="150" zoomScalePageLayoutView="150" workbookViewId="0">
      <selection activeCell="C15" sqref="C15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9" ht="18" thickBot="1">
      <c r="A1" s="1" t="s">
        <v>0</v>
      </c>
      <c r="B1" s="134" t="s">
        <v>232</v>
      </c>
      <c r="C1" s="134"/>
      <c r="D1" s="134"/>
      <c r="E1" s="134"/>
      <c r="F1" s="135" t="s">
        <v>1</v>
      </c>
    </row>
    <row r="2" spans="1:9" ht="16" thickBot="1">
      <c r="A2" s="2" t="s">
        <v>2</v>
      </c>
      <c r="B2" s="3">
        <v>3</v>
      </c>
      <c r="C2" s="138"/>
      <c r="D2" s="138"/>
      <c r="E2" s="138"/>
      <c r="F2" s="136"/>
    </row>
    <row r="3" spans="1:9" ht="16" thickBot="1">
      <c r="A3" s="2" t="s">
        <v>3</v>
      </c>
      <c r="B3" s="4">
        <f>F20</f>
        <v>25.3894625</v>
      </c>
      <c r="C3" s="139" t="s">
        <v>4</v>
      </c>
      <c r="D3" s="140"/>
      <c r="E3" s="5">
        <f>(B3/B2)+15%</f>
        <v>8.6131541666666678</v>
      </c>
      <c r="F3" s="137"/>
    </row>
    <row r="4" spans="1:9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9">
      <c r="A5" s="11" t="s">
        <v>110</v>
      </c>
      <c r="B5" s="12">
        <v>1</v>
      </c>
      <c r="C5" s="13" t="s">
        <v>14</v>
      </c>
      <c r="D5" s="16" t="s">
        <v>14</v>
      </c>
      <c r="E5" s="14">
        <f>SUMIF(Insumos!$A$1178:$A$1324,A5,Insumos!$D$1178:$D$1324)</f>
        <v>2</v>
      </c>
      <c r="F5" s="15">
        <f>E5*B5</f>
        <v>2</v>
      </c>
      <c r="H5" t="s">
        <v>7</v>
      </c>
    </row>
    <row r="6" spans="1:9">
      <c r="A6" s="11" t="s">
        <v>111</v>
      </c>
      <c r="B6" s="12">
        <v>1</v>
      </c>
      <c r="C6" s="16" t="s">
        <v>14</v>
      </c>
      <c r="D6" s="16" t="s">
        <v>14</v>
      </c>
      <c r="E6" s="14">
        <f>SUMIF(Insumos!$A$1178:$A$1324,A6,Insumos!$D$1178:$D$1324)</f>
        <v>2</v>
      </c>
      <c r="F6" s="15">
        <f>E6*B6</f>
        <v>2</v>
      </c>
      <c r="H6" t="s">
        <v>11</v>
      </c>
    </row>
    <row r="7" spans="1:9">
      <c r="A7" s="11" t="s">
        <v>112</v>
      </c>
      <c r="B7" s="12">
        <v>1</v>
      </c>
      <c r="C7" s="16" t="s">
        <v>14</v>
      </c>
      <c r="D7" s="16" t="s">
        <v>14</v>
      </c>
      <c r="E7" s="14">
        <f>SUMIF(Insumos!$A$1178:$A$1324,A7,Insumos!$D$1178:$D$1324)</f>
        <v>2</v>
      </c>
      <c r="F7" s="15">
        <f t="shared" ref="F7:F19" si="0">E7*B7</f>
        <v>2</v>
      </c>
      <c r="G7" s="27"/>
      <c r="H7" t="s">
        <v>12</v>
      </c>
      <c r="I7" s="27"/>
    </row>
    <row r="8" spans="1:9">
      <c r="A8" s="11" t="s">
        <v>113</v>
      </c>
      <c r="B8" s="12">
        <v>1</v>
      </c>
      <c r="C8" s="16" t="s">
        <v>14</v>
      </c>
      <c r="D8" s="16" t="s">
        <v>14</v>
      </c>
      <c r="E8" s="14">
        <f>SUMIF(Insumos!$A$1178:$A$1324,A8,Insumos!$D$1178:$D$1324)</f>
        <v>2</v>
      </c>
      <c r="F8" s="15">
        <f t="shared" si="0"/>
        <v>2</v>
      </c>
      <c r="G8" s="27"/>
      <c r="H8" t="s">
        <v>14</v>
      </c>
      <c r="I8" s="27"/>
    </row>
    <row r="9" spans="1:9">
      <c r="A9" s="11" t="s">
        <v>230</v>
      </c>
      <c r="B9" s="12">
        <v>1</v>
      </c>
      <c r="C9" s="17" t="s">
        <v>7</v>
      </c>
      <c r="D9" s="17" t="s">
        <v>7</v>
      </c>
      <c r="E9" s="14">
        <f>SUMIF(Insumos!$A$1178:$A$1324,A9,Insumos!$D$1178:$D$1324)</f>
        <v>0.63446250000000004</v>
      </c>
      <c r="F9" s="15">
        <f t="shared" si="0"/>
        <v>0.63446250000000004</v>
      </c>
      <c r="G9" s="27"/>
      <c r="H9" t="s">
        <v>12</v>
      </c>
      <c r="I9" s="27"/>
    </row>
    <row r="10" spans="1:9">
      <c r="A10" s="11" t="s">
        <v>86</v>
      </c>
      <c r="B10" s="12">
        <v>0.1</v>
      </c>
      <c r="C10" s="17" t="s">
        <v>11</v>
      </c>
      <c r="D10" s="17" t="s">
        <v>11</v>
      </c>
      <c r="E10" s="14">
        <f>SUMIF(Insumos!$A$1178:$A$1324,A10,Insumos!$D$1178:$D$1324)</f>
        <v>62</v>
      </c>
      <c r="F10" s="15">
        <f t="shared" si="0"/>
        <v>6.2</v>
      </c>
      <c r="G10" s="27"/>
      <c r="H10" t="s">
        <v>14</v>
      </c>
      <c r="I10" s="27"/>
    </row>
    <row r="11" spans="1:9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  <c r="G11" s="27"/>
      <c r="I11" s="27"/>
    </row>
    <row r="12" spans="1:9">
      <c r="A12" s="11" t="s">
        <v>80</v>
      </c>
      <c r="B12" s="12">
        <v>0.1</v>
      </c>
      <c r="C12" s="17" t="s">
        <v>12</v>
      </c>
      <c r="D12" s="17" t="s">
        <v>12</v>
      </c>
      <c r="E12" s="14">
        <f>SUMIF(Insumos!$A$1178:$A$1324,A12,Insumos!$D$1178:$D$1324)</f>
        <v>1.99</v>
      </c>
      <c r="F12" s="15">
        <f t="shared" si="0"/>
        <v>0.19900000000000001</v>
      </c>
      <c r="G12" s="28"/>
      <c r="I12" s="27"/>
    </row>
    <row r="13" spans="1:9">
      <c r="A13" s="11" t="s">
        <v>23</v>
      </c>
      <c r="B13" s="12">
        <v>0.1</v>
      </c>
      <c r="C13" s="17" t="s">
        <v>12</v>
      </c>
      <c r="D13" s="17" t="s">
        <v>12</v>
      </c>
      <c r="E13" s="14">
        <f>SUMIF(Insumos!$A$1178:$A$1324,A13,Insumos!$D$1178:$D$1324)</f>
        <v>35.979999999999997</v>
      </c>
      <c r="F13" s="15">
        <f t="shared" si="0"/>
        <v>3.5979999999999999</v>
      </c>
      <c r="G13" s="27"/>
      <c r="I13" s="27"/>
    </row>
    <row r="14" spans="1:9">
      <c r="A14" s="11" t="s">
        <v>233</v>
      </c>
      <c r="B14" s="12">
        <v>0.05</v>
      </c>
      <c r="C14" s="17" t="s">
        <v>11</v>
      </c>
      <c r="D14" s="17" t="s">
        <v>11</v>
      </c>
      <c r="E14" s="14">
        <f>SUMIF(Insumos!$A$1178:$A$1324,A14,Insumos!$D$1178:$D$1324)</f>
        <v>49.5</v>
      </c>
      <c r="F14" s="15">
        <f t="shared" si="0"/>
        <v>2.4750000000000001</v>
      </c>
      <c r="I14" s="27"/>
    </row>
    <row r="15" spans="1:9">
      <c r="A15" s="11" t="s">
        <v>234</v>
      </c>
      <c r="B15" s="12">
        <v>0.05</v>
      </c>
      <c r="C15" s="17" t="s">
        <v>11</v>
      </c>
      <c r="D15" s="17" t="s">
        <v>11</v>
      </c>
      <c r="E15" s="14">
        <f>SUMIF(Insumos!$A$1178:$A$1324,A15,Insumos!$D$1178:$D$1324)</f>
        <v>32.4</v>
      </c>
      <c r="F15" s="15">
        <f t="shared" si="0"/>
        <v>1.62</v>
      </c>
      <c r="I15" s="28"/>
    </row>
    <row r="16" spans="1:9">
      <c r="A16" s="11" t="s">
        <v>40</v>
      </c>
      <c r="B16" s="12">
        <v>0.2</v>
      </c>
      <c r="C16" s="17" t="s">
        <v>11</v>
      </c>
      <c r="D16" s="17" t="s">
        <v>11</v>
      </c>
      <c r="E16" s="14">
        <f>SUMIF(Insumos!$A$1178:$A$1324,A16,Insumos!$D$1178:$D$1324)</f>
        <v>12.99</v>
      </c>
      <c r="F16" s="15">
        <f t="shared" si="0"/>
        <v>2.5980000000000003</v>
      </c>
    </row>
    <row r="17" spans="1:6">
      <c r="A17" s="11"/>
      <c r="B17" s="12"/>
      <c r="C17" s="17"/>
      <c r="D17" s="17"/>
      <c r="E17" s="14">
        <f>SUMIF(Insumos!$A$1178:$A$1324,A17,Insumos!$D$1178:$D$1324)</f>
        <v>0</v>
      </c>
      <c r="F17" s="15">
        <f t="shared" si="0"/>
        <v>0</v>
      </c>
    </row>
    <row r="18" spans="1:6">
      <c r="A18" s="11"/>
      <c r="B18" s="12"/>
      <c r="C18" s="17"/>
      <c r="D18" s="17"/>
      <c r="E18" s="14">
        <f>SUMIF(Insumos!$A$1178:$A$1324,A18,Insumos!$D$1178:$D$1324)</f>
        <v>0</v>
      </c>
      <c r="F18" s="15">
        <f t="shared" si="0"/>
        <v>0</v>
      </c>
    </row>
    <row r="19" spans="1:6">
      <c r="A19" s="11"/>
      <c r="B19" s="12"/>
      <c r="C19" s="17"/>
      <c r="D19" s="17"/>
      <c r="E19" s="14">
        <f>SUMIF(Insumos!$A$1178:$A$1324,A19,Insumos!$D$1178:$D$1324)</f>
        <v>0</v>
      </c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25.3894625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/>
      <c r="B22" s="21"/>
      <c r="C22" s="21"/>
      <c r="D22" s="21"/>
      <c r="E22" s="21"/>
      <c r="F22" s="22"/>
    </row>
    <row r="23" spans="1:6">
      <c r="A23" s="28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8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0:D20"/>
    <mergeCell ref="A21:F21"/>
    <mergeCell ref="B1:E1"/>
    <mergeCell ref="F1:F3"/>
    <mergeCell ref="C2:E2"/>
    <mergeCell ref="C3:D3"/>
  </mergeCells>
  <dataValidations count="1">
    <dataValidation type="list" allowBlank="1" showInputMessage="1" showErrorMessage="1" sqref="C5:D19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150" zoomScaleNormal="150" zoomScalePageLayoutView="150" workbookViewId="0">
      <selection activeCell="E6" sqref="E5: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95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10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12.35215</v>
      </c>
      <c r="C3" s="139" t="s">
        <v>4</v>
      </c>
      <c r="D3" s="140"/>
      <c r="E3" s="5">
        <f>(B3/B2)+15%</f>
        <v>1.3852149999999999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74</v>
      </c>
      <c r="B5" s="12">
        <v>1</v>
      </c>
      <c r="C5" s="13" t="s">
        <v>11</v>
      </c>
      <c r="D5" s="13" t="s">
        <v>11</v>
      </c>
      <c r="E5" s="14">
        <f>SUMIF(Insumos!$A$1178:$A$1324,A5,Insumos!$D$1178:$D$1324)</f>
        <v>7.69</v>
      </c>
      <c r="F5" s="15">
        <f>E5*B5</f>
        <v>7.69</v>
      </c>
      <c r="H5" t="s">
        <v>7</v>
      </c>
    </row>
    <row r="6" spans="1:8">
      <c r="A6" s="11" t="s">
        <v>23</v>
      </c>
      <c r="B6" s="12">
        <v>0.08</v>
      </c>
      <c r="C6" s="16" t="s">
        <v>12</v>
      </c>
      <c r="D6" s="16" t="s">
        <v>12</v>
      </c>
      <c r="E6" s="14">
        <f>SUMIF(Insumos!$A$1178:$A$1324,A6,Insumos!$D$1178:$D$1324)</f>
        <v>35.979999999999997</v>
      </c>
      <c r="F6" s="15">
        <f>E6*B6</f>
        <v>2.8783999999999996</v>
      </c>
      <c r="H6" t="s">
        <v>11</v>
      </c>
    </row>
    <row r="7" spans="1:8">
      <c r="A7" s="11" t="s">
        <v>22</v>
      </c>
      <c r="B7" s="12">
        <v>0.05</v>
      </c>
      <c r="C7" s="17" t="s">
        <v>11</v>
      </c>
      <c r="D7" s="17" t="s">
        <v>11</v>
      </c>
      <c r="E7" s="14">
        <f>SUMIF(Insumos!$A$1178:$A$1324,A7,Insumos!$D$1178:$D$1324)</f>
        <v>4.55</v>
      </c>
      <c r="F7" s="15">
        <f t="shared" ref="F7:F12" si="0">E7*B7</f>
        <v>0.22750000000000001</v>
      </c>
      <c r="H7" t="s">
        <v>12</v>
      </c>
    </row>
    <row r="8" spans="1:8">
      <c r="A8" s="11" t="s">
        <v>21</v>
      </c>
      <c r="B8" s="12">
        <v>3</v>
      </c>
      <c r="C8" s="17" t="s">
        <v>7</v>
      </c>
      <c r="D8" s="17" t="s">
        <v>7</v>
      </c>
      <c r="E8" s="14">
        <f>SUMIF(Insumos!$A$1178:$A$1324,A8,Insumos!$D$1178:$D$1324)</f>
        <v>0.13</v>
      </c>
      <c r="F8" s="15">
        <f t="shared" si="0"/>
        <v>0.39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 t="s">
        <v>13</v>
      </c>
      <c r="B11" s="12">
        <v>0.03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9.7500000000000003E-2</v>
      </c>
    </row>
    <row r="12" spans="1:8">
      <c r="A12" s="11" t="s">
        <v>34</v>
      </c>
      <c r="B12" s="12">
        <v>5.0000000000000001E-3</v>
      </c>
      <c r="C12" s="17" t="s">
        <v>11</v>
      </c>
      <c r="D12" s="17" t="s">
        <v>11</v>
      </c>
      <c r="E12" s="14">
        <f>SUMIF(Insumos!$A$1178:$A$1324,A12,Insumos!$D$1178:$D$1324)</f>
        <v>213.75</v>
      </c>
      <c r="F12" s="15">
        <f t="shared" si="0"/>
        <v>1.0687500000000001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12.35215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 ht="18">
      <c r="A15" s="29"/>
      <c r="B15" s="21"/>
      <c r="C15" s="21"/>
      <c r="D15" s="21"/>
      <c r="E15" s="21"/>
      <c r="F15" s="22"/>
    </row>
    <row r="16" spans="1:8" ht="18">
      <c r="A16" s="29"/>
      <c r="B16" s="23"/>
      <c r="C16" s="23"/>
      <c r="D16" s="23"/>
      <c r="E16" s="23"/>
      <c r="F16" s="24"/>
    </row>
    <row r="17" spans="1:6" ht="18">
      <c r="A17" s="29"/>
      <c r="B17" s="23"/>
      <c r="C17" s="23"/>
      <c r="D17" s="23"/>
      <c r="E17" s="23"/>
      <c r="F17" s="24"/>
    </row>
    <row r="18" spans="1:6" ht="18">
      <c r="A18" s="29"/>
      <c r="B18" s="23"/>
      <c r="C18" s="23"/>
      <c r="D18" s="23"/>
      <c r="E18" s="23"/>
      <c r="F18" s="24"/>
    </row>
    <row r="19" spans="1:6" ht="18">
      <c r="A19" s="29"/>
      <c r="B19" s="23"/>
      <c r="C19" s="23"/>
      <c r="D19" s="23"/>
      <c r="E19" s="23"/>
      <c r="F19" s="24"/>
    </row>
    <row r="20" spans="1:6" ht="18">
      <c r="A20" s="29"/>
      <c r="B20" s="23"/>
      <c r="C20" s="23"/>
      <c r="D20" s="23"/>
      <c r="E20" s="23"/>
      <c r="F20" s="24"/>
    </row>
    <row r="21" spans="1:6">
      <c r="A21" s="57"/>
      <c r="B21" s="23"/>
      <c r="C21" s="23"/>
      <c r="D21" s="23"/>
      <c r="E21" s="23"/>
      <c r="F21" s="24"/>
    </row>
    <row r="22" spans="1:6">
      <c r="A22" s="57"/>
      <c r="B22" s="23"/>
      <c r="C22" s="23"/>
      <c r="D22" s="23"/>
      <c r="E22" s="23"/>
      <c r="F22" s="24"/>
    </row>
    <row r="23" spans="1:6" ht="18">
      <c r="A23" s="29"/>
      <c r="B23" s="26"/>
      <c r="C23" s="26"/>
      <c r="D23" s="26"/>
      <c r="E23" s="26"/>
      <c r="F23" s="26"/>
    </row>
    <row r="24" spans="1:6" ht="18">
      <c r="A24" s="29"/>
    </row>
    <row r="25" spans="1:6" ht="18">
      <c r="A25" s="29"/>
    </row>
    <row r="26" spans="1:6" ht="18">
      <c r="A26" s="29"/>
    </row>
    <row r="27" spans="1:6" ht="18">
      <c r="A27" s="29"/>
    </row>
    <row r="28" spans="1:6" ht="18">
      <c r="A28" s="29"/>
    </row>
    <row r="29" spans="1:6" ht="18">
      <c r="A29" s="29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5:D6 C9:D12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150" zoomScaleNormal="150" zoomScalePageLayoutView="150" workbookViewId="0">
      <selection activeCell="A15" sqref="A15:A19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30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5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2.1235500000000003</v>
      </c>
      <c r="C3" s="139" t="s">
        <v>4</v>
      </c>
      <c r="D3" s="140"/>
      <c r="E3" s="5">
        <f>(B3/B2)+15%</f>
        <v>0.57471000000000005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57</v>
      </c>
      <c r="B5" s="12">
        <v>0.25</v>
      </c>
      <c r="C5" s="13" t="s">
        <v>11</v>
      </c>
      <c r="D5" s="13" t="s">
        <v>11</v>
      </c>
      <c r="E5" s="14">
        <f>SUMIF(Insumos!$A$1178:$A$1324,A5,Insumos!$D$1178:$D$1324)</f>
        <v>3.95</v>
      </c>
      <c r="F5" s="15">
        <f>E5*B5</f>
        <v>0.98750000000000004</v>
      </c>
      <c r="H5" t="s">
        <v>7</v>
      </c>
    </row>
    <row r="6" spans="1:8">
      <c r="A6" s="11" t="s">
        <v>20</v>
      </c>
      <c r="B6" s="12">
        <v>0.5</v>
      </c>
      <c r="C6" s="16" t="s">
        <v>12</v>
      </c>
      <c r="D6" s="16" t="s">
        <v>12</v>
      </c>
      <c r="E6" s="14">
        <f>SUMIF(Insumos!$A$1178:$A$1324,A6,Insumos!$D$1178:$D$1324)</f>
        <v>1</v>
      </c>
      <c r="F6" s="15">
        <f>E6*B6</f>
        <v>0.5</v>
      </c>
      <c r="H6" t="s">
        <v>11</v>
      </c>
    </row>
    <row r="7" spans="1:8">
      <c r="A7" s="11" t="s">
        <v>21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ref="F7:F11" si="0">E7*B7</f>
        <v>0.13</v>
      </c>
      <c r="H7" t="s">
        <v>12</v>
      </c>
    </row>
    <row r="8" spans="1:8">
      <c r="A8" s="11" t="s">
        <v>22</v>
      </c>
      <c r="B8" s="12">
        <v>2.5000000000000001E-2</v>
      </c>
      <c r="C8" s="17" t="s">
        <v>11</v>
      </c>
      <c r="D8" s="17" t="s">
        <v>11</v>
      </c>
      <c r="E8" s="14">
        <f>SUMIF(Insumos!$A$1178:$A$1324,A8,Insumos!$D$1178:$D$1324)</f>
        <v>4.55</v>
      </c>
      <c r="F8" s="15">
        <f t="shared" si="0"/>
        <v>0.11375</v>
      </c>
      <c r="H8" t="s">
        <v>14</v>
      </c>
    </row>
    <row r="9" spans="1:8">
      <c r="A9" s="11" t="s">
        <v>23</v>
      </c>
      <c r="B9" s="12">
        <v>0.01</v>
      </c>
      <c r="C9" s="17" t="s">
        <v>12</v>
      </c>
      <c r="D9" s="17" t="s">
        <v>12</v>
      </c>
      <c r="E9" s="14">
        <f>SUMIF(Insumos!$A$1178:$A$1324,A9,Insumos!$D$1178:$D$1324)</f>
        <v>35.979999999999997</v>
      </c>
      <c r="F9" s="15">
        <f t="shared" si="0"/>
        <v>0.35979999999999995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/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2.1235500000000003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27" t="s">
        <v>24</v>
      </c>
      <c r="B15" s="21"/>
      <c r="C15" s="21"/>
      <c r="D15" s="21"/>
      <c r="E15" s="21"/>
      <c r="F15" s="22"/>
    </row>
    <row r="16" spans="1:8">
      <c r="A16" s="27" t="s">
        <v>25</v>
      </c>
      <c r="B16" s="23"/>
      <c r="C16" s="23"/>
      <c r="D16" s="23"/>
      <c r="E16" s="23"/>
      <c r="F16" s="24"/>
    </row>
    <row r="17" spans="1:6">
      <c r="A17" s="27" t="s">
        <v>26</v>
      </c>
      <c r="B17" s="23"/>
      <c r="C17" s="23"/>
      <c r="D17" s="23"/>
      <c r="E17" s="23"/>
      <c r="F17" s="24"/>
    </row>
    <row r="18" spans="1:6">
      <c r="A18" s="27" t="s">
        <v>27</v>
      </c>
      <c r="B18" s="23"/>
      <c r="C18" s="23"/>
      <c r="D18" s="23"/>
      <c r="E18" s="23"/>
      <c r="F18" s="24"/>
    </row>
    <row r="19" spans="1:6">
      <c r="A19" s="28" t="s">
        <v>28</v>
      </c>
      <c r="B19" s="23"/>
      <c r="C19" s="23"/>
      <c r="D19" s="23"/>
      <c r="E19" s="23"/>
      <c r="F19" s="24"/>
    </row>
    <row r="20" spans="1:6">
      <c r="A20" s="20"/>
      <c r="B20" s="23"/>
      <c r="C20" s="23"/>
      <c r="D20" s="23"/>
      <c r="E20" s="23"/>
      <c r="F20" s="24"/>
    </row>
    <row r="21" spans="1:6">
      <c r="A21" s="20"/>
      <c r="B21" s="23"/>
      <c r="C21" s="23"/>
      <c r="D21" s="23"/>
      <c r="E21" s="23"/>
      <c r="F21" s="24"/>
    </row>
    <row r="22" spans="1:6">
      <c r="A22" s="20"/>
      <c r="B22" s="23"/>
      <c r="C22" s="23"/>
      <c r="D22" s="23"/>
      <c r="E22" s="23"/>
      <c r="F22" s="24"/>
    </row>
    <row r="23" spans="1:6">
      <c r="A23" s="20"/>
      <c r="B23" s="26"/>
      <c r="C23" s="26"/>
      <c r="D23" s="26"/>
      <c r="E23" s="26"/>
      <c r="F23" s="26"/>
    </row>
    <row r="24" spans="1:6">
      <c r="A24" s="25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50" zoomScaleNormal="150" zoomScalePageLayoutView="150" workbookViewId="0">
      <selection activeCell="E6" sqref="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336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F15</f>
        <v>4.3862499999999995</v>
      </c>
      <c r="C3" s="139" t="s">
        <v>4</v>
      </c>
      <c r="D3" s="140"/>
      <c r="E3" s="5">
        <f>(B3/B2)+15%</f>
        <v>4.5362499999999999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35</v>
      </c>
      <c r="B5" s="12">
        <v>0.09</v>
      </c>
      <c r="C5" s="13" t="s">
        <v>11</v>
      </c>
      <c r="D5" s="13" t="s">
        <v>11</v>
      </c>
      <c r="E5" s="14">
        <f>SUMIF(Insumos!$A$1178:$A$1324,A5,Insumos!$D$1178:$D$1324)</f>
        <v>16.3</v>
      </c>
      <c r="F5" s="15">
        <f t="shared" ref="F5:F12" si="0">E5*B5</f>
        <v>1.4670000000000001</v>
      </c>
      <c r="H5" t="s">
        <v>7</v>
      </c>
    </row>
    <row r="6" spans="1:8">
      <c r="A6" s="11" t="s">
        <v>17</v>
      </c>
      <c r="B6" s="12">
        <v>0.1</v>
      </c>
      <c r="C6" s="16" t="s">
        <v>11</v>
      </c>
      <c r="D6" s="16" t="s">
        <v>11</v>
      </c>
      <c r="E6" s="14">
        <f>SUMIF(Insumos!$A$1178:$A$1324,A6,Insumos!$D$1178:$D$1324)</f>
        <v>2.76</v>
      </c>
      <c r="F6" s="15">
        <f t="shared" si="0"/>
        <v>0.27599999999999997</v>
      </c>
      <c r="H6" t="s">
        <v>11</v>
      </c>
    </row>
    <row r="7" spans="1:8">
      <c r="A7" s="11" t="s">
        <v>18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0.44</v>
      </c>
      <c r="F7" s="15">
        <f t="shared" si="0"/>
        <v>0.44</v>
      </c>
      <c r="H7" t="s">
        <v>12</v>
      </c>
    </row>
    <row r="8" spans="1:8">
      <c r="A8" s="11" t="s">
        <v>36</v>
      </c>
      <c r="B8" s="12">
        <v>0.1</v>
      </c>
      <c r="C8" s="17" t="s">
        <v>11</v>
      </c>
      <c r="D8" s="17" t="s">
        <v>11</v>
      </c>
      <c r="E8" s="14">
        <f>SUMIF(Insumos!$A$1178:$A$1324,A8,Insumos!$D$1178:$D$1324)</f>
        <v>11.02</v>
      </c>
      <c r="F8" s="15">
        <f t="shared" si="0"/>
        <v>1.1020000000000001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>
        <f t="shared" si="0"/>
        <v>0</v>
      </c>
    </row>
    <row r="13" spans="1:8">
      <c r="A13" s="11"/>
      <c r="B13" s="12"/>
      <c r="C13" s="17"/>
      <c r="D13" s="17"/>
      <c r="E13" s="14"/>
      <c r="F13" s="15"/>
    </row>
    <row r="14" spans="1:8">
      <c r="A14" s="11"/>
      <c r="B14" s="12"/>
      <c r="C14" s="17"/>
      <c r="D14" s="17"/>
      <c r="E14" s="14"/>
      <c r="F14" s="15"/>
    </row>
    <row r="15" spans="1:8" ht="16" thickBot="1">
      <c r="A15" s="141"/>
      <c r="B15" s="141"/>
      <c r="C15" s="141"/>
      <c r="D15" s="142"/>
      <c r="E15" s="18" t="s">
        <v>15</v>
      </c>
      <c r="F15" s="19">
        <f>SUM(F5:F14)</f>
        <v>4.3862499999999995</v>
      </c>
    </row>
    <row r="16" spans="1:8" ht="16" thickBot="1">
      <c r="A16" s="131" t="s">
        <v>16</v>
      </c>
      <c r="B16" s="132"/>
      <c r="C16" s="132"/>
      <c r="D16" s="132"/>
      <c r="E16" s="132"/>
      <c r="F16" s="133"/>
    </row>
    <row r="17" spans="1:6">
      <c r="A17" s="116"/>
      <c r="B17" s="21"/>
      <c r="C17" s="21"/>
      <c r="D17" s="21"/>
      <c r="E17" s="21"/>
      <c r="F17" s="22"/>
    </row>
    <row r="18" spans="1:6">
      <c r="A18" s="116"/>
      <c r="B18" s="23"/>
      <c r="C18" s="23"/>
      <c r="D18" s="23"/>
      <c r="E18" s="23"/>
      <c r="F18" s="24"/>
    </row>
    <row r="19" spans="1:6">
      <c r="A19" s="116"/>
      <c r="B19" s="23"/>
      <c r="C19" s="23"/>
      <c r="D19" s="23"/>
      <c r="E19" s="23"/>
      <c r="F19" s="24"/>
    </row>
    <row r="20" spans="1:6">
      <c r="A20" s="116"/>
      <c r="B20" s="23"/>
      <c r="C20" s="23"/>
      <c r="D20" s="23"/>
      <c r="E20" s="23"/>
      <c r="F20" s="24"/>
    </row>
    <row r="21" spans="1:6">
      <c r="B21" s="23"/>
      <c r="C21" s="23"/>
      <c r="D21" s="23"/>
      <c r="E21" s="23"/>
      <c r="F21" s="24"/>
    </row>
    <row r="22" spans="1:6">
      <c r="A22" s="115"/>
      <c r="B22" s="23"/>
      <c r="C22" s="23"/>
      <c r="D22" s="23"/>
      <c r="E22" s="23"/>
      <c r="F22" s="24"/>
    </row>
    <row r="23" spans="1:6">
      <c r="A23" s="115"/>
      <c r="B23" s="23"/>
      <c r="C23" s="23"/>
      <c r="D23" s="23"/>
      <c r="E23" s="23"/>
      <c r="F23" s="24"/>
    </row>
    <row r="24" spans="1:6">
      <c r="A24" s="115"/>
      <c r="B24" s="23"/>
      <c r="C24" s="23"/>
      <c r="D24" s="23"/>
      <c r="E24" s="23"/>
      <c r="F24" s="24"/>
    </row>
    <row r="25" spans="1:6">
      <c r="A25" s="26"/>
      <c r="B25" s="26"/>
      <c r="C25" s="26"/>
      <c r="D25" s="26"/>
      <c r="E25" s="26"/>
      <c r="F25" s="26"/>
    </row>
  </sheetData>
  <mergeCells count="6">
    <mergeCell ref="A16:F16"/>
    <mergeCell ref="B1:E1"/>
    <mergeCell ref="F1:F3"/>
    <mergeCell ref="C2:E2"/>
    <mergeCell ref="C3:D3"/>
    <mergeCell ref="A15:D15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4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50" zoomScaleNormal="150" zoomScalePageLayoutView="150" workbookViewId="0">
      <selection activeCell="E6" sqref="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347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</v>
      </c>
      <c r="C2" s="138"/>
      <c r="D2" s="138"/>
      <c r="E2" s="138"/>
      <c r="F2" s="136"/>
    </row>
    <row r="3" spans="1:8" ht="16" thickBot="1">
      <c r="A3" s="2" t="s">
        <v>3</v>
      </c>
      <c r="B3" s="4">
        <f>F15</f>
        <v>4.0883499999999993</v>
      </c>
      <c r="C3" s="139" t="s">
        <v>4</v>
      </c>
      <c r="D3" s="140"/>
      <c r="E3" s="5">
        <f>(B3/B2)+15%</f>
        <v>4.2383499999999996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40</v>
      </c>
      <c r="B5" s="12">
        <v>0.09</v>
      </c>
      <c r="C5" s="13" t="s">
        <v>11</v>
      </c>
      <c r="D5" s="13" t="s">
        <v>11</v>
      </c>
      <c r="E5" s="14">
        <f>SUMIF(Insumos!$A$1178:$A$1324,A5,Insumos!$D$1178:$D$1324)</f>
        <v>12.99</v>
      </c>
      <c r="F5" s="15">
        <f>E5*B5</f>
        <v>1.1691</v>
      </c>
      <c r="H5" t="s">
        <v>7</v>
      </c>
    </row>
    <row r="6" spans="1:8">
      <c r="A6" s="11" t="s">
        <v>17</v>
      </c>
      <c r="B6" s="12">
        <v>0.1</v>
      </c>
      <c r="C6" s="16" t="s">
        <v>11</v>
      </c>
      <c r="D6" s="16" t="s">
        <v>11</v>
      </c>
      <c r="E6" s="14">
        <f>SUMIF(Insumos!$A$1178:$A$1324,A6,Insumos!$D$1178:$D$1324)</f>
        <v>2.76</v>
      </c>
      <c r="F6" s="15">
        <f>E6*B6</f>
        <v>0.27599999999999997</v>
      </c>
      <c r="H6" t="s">
        <v>11</v>
      </c>
    </row>
    <row r="7" spans="1:8">
      <c r="A7" s="11" t="s">
        <v>18</v>
      </c>
      <c r="B7" s="12">
        <v>1</v>
      </c>
      <c r="C7" s="17" t="s">
        <v>7</v>
      </c>
      <c r="D7" s="17" t="s">
        <v>7</v>
      </c>
      <c r="E7" s="14">
        <f>SUMIF(Insumos!$A$1178:$A$1324,A7,Insumos!$D$1178:$D$1324)</f>
        <v>0.44</v>
      </c>
      <c r="F7" s="15">
        <f t="shared" ref="F7:F12" si="0">E7*B7</f>
        <v>0.44</v>
      </c>
      <c r="H7" t="s">
        <v>12</v>
      </c>
    </row>
    <row r="8" spans="1:8">
      <c r="A8" s="11" t="s">
        <v>36</v>
      </c>
      <c r="B8" s="12">
        <v>0.1</v>
      </c>
      <c r="C8" s="17" t="s">
        <v>11</v>
      </c>
      <c r="D8" s="17" t="s">
        <v>11</v>
      </c>
      <c r="E8" s="14">
        <f>SUMIF(Insumos!$A$1178:$A$1324,A8,Insumos!$D$1178:$D$1324)</f>
        <v>11.02</v>
      </c>
      <c r="F8" s="15">
        <f t="shared" si="0"/>
        <v>1.1020000000000001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>
        <f t="shared" si="0"/>
        <v>0</v>
      </c>
    </row>
    <row r="13" spans="1:8">
      <c r="A13" s="11"/>
      <c r="B13" s="12"/>
      <c r="C13" s="17"/>
      <c r="D13" s="17"/>
      <c r="E13" s="14"/>
      <c r="F13" s="15"/>
    </row>
    <row r="14" spans="1:8">
      <c r="A14" s="11"/>
      <c r="B14" s="12"/>
      <c r="C14" s="17"/>
      <c r="D14" s="17"/>
      <c r="E14" s="14"/>
      <c r="F14" s="15"/>
    </row>
    <row r="15" spans="1:8" ht="16" thickBot="1">
      <c r="A15" s="141"/>
      <c r="B15" s="141"/>
      <c r="C15" s="141"/>
      <c r="D15" s="142"/>
      <c r="E15" s="18" t="s">
        <v>15</v>
      </c>
      <c r="F15" s="19">
        <f>SUM(F5:F14)</f>
        <v>4.0883499999999993</v>
      </c>
    </row>
    <row r="16" spans="1:8" ht="16" thickBot="1">
      <c r="A16" s="131" t="s">
        <v>16</v>
      </c>
      <c r="B16" s="132"/>
      <c r="C16" s="132"/>
      <c r="D16" s="132"/>
      <c r="E16" s="132"/>
      <c r="F16" s="133"/>
    </row>
    <row r="17" spans="1:6">
      <c r="A17" s="116"/>
      <c r="B17" s="21"/>
      <c r="C17" s="21"/>
      <c r="D17" s="21"/>
      <c r="E17" s="21"/>
      <c r="F17" s="22"/>
    </row>
    <row r="18" spans="1:6">
      <c r="A18" s="116"/>
      <c r="B18" s="23"/>
      <c r="C18" s="23"/>
      <c r="D18" s="23"/>
      <c r="E18" s="23"/>
      <c r="F18" s="24"/>
    </row>
    <row r="19" spans="1:6">
      <c r="A19" s="116"/>
      <c r="B19" s="23"/>
      <c r="C19" s="23"/>
      <c r="D19" s="23"/>
      <c r="E19" s="23"/>
      <c r="F19" s="24"/>
    </row>
    <row r="20" spans="1:6">
      <c r="A20" s="116"/>
      <c r="B20" s="23"/>
      <c r="C20" s="23"/>
      <c r="D20" s="23"/>
      <c r="E20" s="23"/>
      <c r="F20" s="24"/>
    </row>
    <row r="21" spans="1:6">
      <c r="B21" s="23"/>
      <c r="C21" s="23"/>
      <c r="D21" s="23"/>
      <c r="E21" s="23"/>
      <c r="F21" s="24"/>
    </row>
    <row r="22" spans="1:6">
      <c r="A22" s="115"/>
      <c r="B22" s="23"/>
      <c r="C22" s="23"/>
      <c r="D22" s="23"/>
      <c r="E22" s="23"/>
      <c r="F22" s="24"/>
    </row>
    <row r="23" spans="1:6">
      <c r="A23" s="115"/>
      <c r="B23" s="23"/>
      <c r="C23" s="23"/>
      <c r="D23" s="23"/>
      <c r="E23" s="23"/>
      <c r="F23" s="24"/>
    </row>
    <row r="24" spans="1:6">
      <c r="A24" s="115"/>
      <c r="B24" s="23"/>
      <c r="C24" s="23"/>
      <c r="D24" s="23"/>
      <c r="E24" s="23"/>
      <c r="F24" s="24"/>
    </row>
    <row r="25" spans="1:6">
      <c r="A25" s="26"/>
      <c r="B25" s="26"/>
      <c r="C25" s="26"/>
      <c r="D25" s="26"/>
      <c r="E25" s="26"/>
      <c r="F25" s="26"/>
    </row>
  </sheetData>
  <mergeCells count="6">
    <mergeCell ref="A16:F16"/>
    <mergeCell ref="B1:E1"/>
    <mergeCell ref="F1:F3"/>
    <mergeCell ref="C2:E2"/>
    <mergeCell ref="C3:D3"/>
    <mergeCell ref="A15:D15"/>
  </mergeCells>
  <dataValidations count="2">
    <dataValidation type="list" allowBlank="1" showInputMessage="1" showErrorMessage="1" sqref="C5:D6 C9:D14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150" zoomScaleNormal="150" zoomScalePageLayoutView="150" workbookViewId="0">
      <selection activeCell="E6" sqref="E5: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122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8</v>
      </c>
      <c r="C2" s="138"/>
      <c r="D2" s="138"/>
      <c r="E2" s="138"/>
      <c r="F2" s="136"/>
    </row>
    <row r="3" spans="1:8" ht="16" thickBot="1">
      <c r="A3" s="2" t="s">
        <v>3</v>
      </c>
      <c r="B3" s="4">
        <f>F18</f>
        <v>20.227465555555558</v>
      </c>
      <c r="C3" s="139" t="s">
        <v>4</v>
      </c>
      <c r="D3" s="140"/>
      <c r="E3" s="5">
        <f>(B3/B2)+15%</f>
        <v>2.6784331944444446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72</v>
      </c>
      <c r="B5" s="12">
        <v>0.15</v>
      </c>
      <c r="C5" s="13" t="s">
        <v>11</v>
      </c>
      <c r="D5" s="13" t="s">
        <v>11</v>
      </c>
      <c r="E5" s="14">
        <f>SUMIF(Insumos!$A$1178:$A$1324,A5,Insumos!$D$1178:$D$1324)</f>
        <v>32</v>
      </c>
      <c r="F5" s="15">
        <f t="shared" ref="F5:F16" si="0">E5*B5</f>
        <v>4.8</v>
      </c>
      <c r="H5" t="s">
        <v>7</v>
      </c>
    </row>
    <row r="6" spans="1:8">
      <c r="A6" s="11" t="s">
        <v>73</v>
      </c>
      <c r="B6" s="12">
        <v>0.25</v>
      </c>
      <c r="C6" s="16" t="s">
        <v>11</v>
      </c>
      <c r="D6" s="16" t="s">
        <v>11</v>
      </c>
      <c r="E6" s="14">
        <f>SUMIF(Insumos!$A$1178:$A$1324,A6,Insumos!$D$1178:$D$1324)</f>
        <v>13.98</v>
      </c>
      <c r="F6" s="15">
        <f t="shared" si="0"/>
        <v>3.4950000000000001</v>
      </c>
      <c r="H6" t="s">
        <v>11</v>
      </c>
    </row>
    <row r="7" spans="1:8">
      <c r="A7" s="11" t="s">
        <v>23</v>
      </c>
      <c r="B7" s="12">
        <v>0.04</v>
      </c>
      <c r="C7" s="17" t="s">
        <v>12</v>
      </c>
      <c r="D7" s="17" t="s">
        <v>12</v>
      </c>
      <c r="E7" s="14">
        <f>SUMIF(Insumos!$A$1178:$A$1324,A7,Insumos!$D$1178:$D$1324)</f>
        <v>35.979999999999997</v>
      </c>
      <c r="F7" s="15">
        <f t="shared" si="0"/>
        <v>1.4391999999999998</v>
      </c>
      <c r="H7" t="s">
        <v>12</v>
      </c>
    </row>
    <row r="8" spans="1:8">
      <c r="A8" s="11" t="s">
        <v>22</v>
      </c>
      <c r="B8" s="12">
        <v>0.1</v>
      </c>
      <c r="C8" s="17" t="s">
        <v>11</v>
      </c>
      <c r="D8" s="17" t="s">
        <v>11</v>
      </c>
      <c r="E8" s="14">
        <f>SUMIF(Insumos!$A$1178:$A$1324,A8,Insumos!$D$1178:$D$1324)</f>
        <v>4.55</v>
      </c>
      <c r="F8" s="15">
        <f t="shared" si="0"/>
        <v>0.45500000000000002</v>
      </c>
      <c r="H8" t="s">
        <v>14</v>
      </c>
    </row>
    <row r="9" spans="1:8">
      <c r="A9" s="11" t="s">
        <v>21</v>
      </c>
      <c r="B9" s="12">
        <v>3</v>
      </c>
      <c r="C9" s="17" t="s">
        <v>7</v>
      </c>
      <c r="D9" s="17" t="s">
        <v>7</v>
      </c>
      <c r="E9" s="14">
        <f>SUMIF(Insumos!$A$1178:$A$1324,A9,Insumos!$D$1178:$D$1324)</f>
        <v>0.13</v>
      </c>
      <c r="F9" s="15">
        <f t="shared" si="0"/>
        <v>0.39</v>
      </c>
      <c r="H9" t="s">
        <v>12</v>
      </c>
    </row>
    <row r="10" spans="1:8">
      <c r="A10" s="11" t="s">
        <v>13</v>
      </c>
      <c r="B10" s="12">
        <v>0.01</v>
      </c>
      <c r="C10" s="17" t="s">
        <v>11</v>
      </c>
      <c r="D10" s="17" t="s">
        <v>11</v>
      </c>
      <c r="E10" s="14">
        <f>SUMIF(Insumos!$A$1178:$A$1324,A10,Insumos!$D$1178:$D$1324)</f>
        <v>3.25</v>
      </c>
      <c r="F10" s="15">
        <f t="shared" si="0"/>
        <v>3.2500000000000001E-2</v>
      </c>
      <c r="H10" t="s">
        <v>14</v>
      </c>
    </row>
    <row r="11" spans="1:8">
      <c r="A11" s="11" t="s">
        <v>74</v>
      </c>
      <c r="B11" s="12">
        <v>0.5</v>
      </c>
      <c r="C11" s="17" t="s">
        <v>11</v>
      </c>
      <c r="D11" s="17" t="s">
        <v>11</v>
      </c>
      <c r="E11" s="14">
        <f>SUMIF(Insumos!$A$1178:$A$1324,A11,Insumos!$D$1178:$D$1324)</f>
        <v>7.69</v>
      </c>
      <c r="F11" s="15">
        <f t="shared" si="0"/>
        <v>3.8450000000000002</v>
      </c>
    </row>
    <row r="12" spans="1:8">
      <c r="A12" s="11" t="s">
        <v>18</v>
      </c>
      <c r="B12" s="12">
        <v>4</v>
      </c>
      <c r="C12" s="17" t="s">
        <v>7</v>
      </c>
      <c r="D12" s="17" t="s">
        <v>7</v>
      </c>
      <c r="E12" s="14">
        <f>SUMIF(Insumos!$A$1178:$A$1324,A12,Insumos!$D$1178:$D$1324)</f>
        <v>0.44</v>
      </c>
      <c r="F12" s="15">
        <f t="shared" si="0"/>
        <v>1.76</v>
      </c>
    </row>
    <row r="13" spans="1:8">
      <c r="A13" s="11" t="s">
        <v>75</v>
      </c>
      <c r="B13" s="12">
        <v>0.25</v>
      </c>
      <c r="C13" s="17" t="s">
        <v>14</v>
      </c>
      <c r="D13" s="17" t="s">
        <v>14</v>
      </c>
      <c r="E13" s="14">
        <f>SUMIF(Insumos!$A$1178:$A$1324,A13,Insumos!$D$1178:$D$1324)</f>
        <v>2</v>
      </c>
      <c r="F13" s="15">
        <f t="shared" si="0"/>
        <v>0.5</v>
      </c>
    </row>
    <row r="14" spans="1:8">
      <c r="A14" s="11" t="s">
        <v>29</v>
      </c>
      <c r="B14" s="12">
        <v>0.2</v>
      </c>
      <c r="C14" s="17" t="s">
        <v>11</v>
      </c>
      <c r="D14" s="17" t="s">
        <v>11</v>
      </c>
      <c r="E14" s="14">
        <f>SUMIF(Insumos!$A$1178:$A$1324,A14,Insumos!$D$1178:$D$1324)</f>
        <v>6.19</v>
      </c>
      <c r="F14" s="15">
        <f t="shared" si="0"/>
        <v>1.2380000000000002</v>
      </c>
    </row>
    <row r="15" spans="1:8">
      <c r="A15" s="11" t="s">
        <v>19</v>
      </c>
      <c r="B15" s="12">
        <v>1</v>
      </c>
      <c r="C15" s="17" t="s">
        <v>7</v>
      </c>
      <c r="D15" s="17" t="s">
        <v>7</v>
      </c>
      <c r="E15" s="14">
        <f>SUMIF(Insumos!$A$1178:$A$1324,A15,Insumos!$D$1178:$D$1324)</f>
        <v>0.57471000000000005</v>
      </c>
      <c r="F15" s="15">
        <f t="shared" si="0"/>
        <v>0.57471000000000005</v>
      </c>
    </row>
    <row r="16" spans="1:8">
      <c r="A16" s="11" t="s">
        <v>41</v>
      </c>
      <c r="B16" s="12">
        <v>1</v>
      </c>
      <c r="C16" s="17" t="s">
        <v>7</v>
      </c>
      <c r="D16" s="17" t="s">
        <v>7</v>
      </c>
      <c r="E16" s="14">
        <f>SUMIF(Insumos!$A$1178:$A$1324,A16,Insumos!$D$1178:$D$1324)</f>
        <v>1.6980555555555554</v>
      </c>
      <c r="F16" s="15">
        <f t="shared" si="0"/>
        <v>1.6980555555555554</v>
      </c>
    </row>
    <row r="17" spans="1:6">
      <c r="A17" s="11"/>
      <c r="B17" s="12"/>
      <c r="C17" s="17"/>
      <c r="D17" s="17"/>
      <c r="E17" s="14"/>
      <c r="F17" s="15"/>
    </row>
    <row r="18" spans="1:6" ht="16" thickBot="1">
      <c r="A18" s="141"/>
      <c r="B18" s="141"/>
      <c r="C18" s="141"/>
      <c r="D18" s="142"/>
      <c r="E18" s="18" t="s">
        <v>15</v>
      </c>
      <c r="F18" s="19">
        <f>SUM(F5:F17)</f>
        <v>20.227465555555558</v>
      </c>
    </row>
    <row r="19" spans="1:6" ht="16" thickBot="1">
      <c r="A19" s="131" t="s">
        <v>16</v>
      </c>
      <c r="B19" s="132"/>
      <c r="C19" s="132"/>
      <c r="D19" s="132"/>
      <c r="E19" s="132"/>
      <c r="F19" s="133"/>
    </row>
    <row r="20" spans="1:6">
      <c r="A20" s="27" t="s">
        <v>121</v>
      </c>
      <c r="B20" s="21"/>
      <c r="C20" s="21"/>
      <c r="D20" s="21"/>
      <c r="E20" s="21"/>
      <c r="F20" s="22"/>
    </row>
    <row r="21" spans="1:6">
      <c r="A21" s="27" t="s">
        <v>120</v>
      </c>
      <c r="B21" s="23"/>
      <c r="C21" s="23"/>
      <c r="D21" s="23"/>
      <c r="E21" s="23"/>
      <c r="F21" s="24"/>
    </row>
    <row r="22" spans="1:6">
      <c r="A22" s="27" t="s">
        <v>119</v>
      </c>
      <c r="B22" s="23"/>
      <c r="C22" s="23"/>
      <c r="D22" s="23"/>
      <c r="E22" s="23"/>
      <c r="F22" s="24"/>
    </row>
    <row r="23" spans="1:6">
      <c r="A23" s="27" t="s">
        <v>118</v>
      </c>
      <c r="B23" s="23"/>
      <c r="C23" s="23"/>
      <c r="D23" s="23"/>
      <c r="E23" s="23"/>
      <c r="F23" s="24"/>
    </row>
    <row r="24" spans="1:6">
      <c r="A24" s="27" t="s">
        <v>117</v>
      </c>
      <c r="B24" s="23"/>
      <c r="C24" s="23"/>
      <c r="D24" s="23"/>
      <c r="E24" s="23"/>
      <c r="F24" s="24"/>
    </row>
    <row r="25" spans="1:6">
      <c r="A25" s="28" t="s">
        <v>116</v>
      </c>
      <c r="B25" s="23"/>
      <c r="C25" s="23"/>
      <c r="D25" s="23"/>
      <c r="E25" s="23"/>
      <c r="F25" s="24"/>
    </row>
    <row r="26" spans="1:6">
      <c r="A26" s="58"/>
      <c r="B26" s="23"/>
      <c r="C26" s="23"/>
      <c r="D26" s="23"/>
      <c r="E26" s="23"/>
      <c r="F26" s="24"/>
    </row>
    <row r="27" spans="1:6">
      <c r="A27" s="58"/>
      <c r="B27" s="23"/>
      <c r="C27" s="23"/>
      <c r="D27" s="23"/>
      <c r="E27" s="23"/>
      <c r="F27" s="24"/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8"/>
    </row>
  </sheetData>
  <mergeCells count="6">
    <mergeCell ref="A18:D18"/>
    <mergeCell ref="A19:F19"/>
    <mergeCell ref="B1:E1"/>
    <mergeCell ref="F1:F3"/>
    <mergeCell ref="C2:E2"/>
    <mergeCell ref="C3:D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7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150" zoomScaleNormal="150" zoomScalePageLayoutView="150" workbookViewId="0">
      <selection activeCell="A5" sqref="A5:D11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108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10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8.0649999999999995</v>
      </c>
      <c r="C3" s="139" t="s">
        <v>4</v>
      </c>
      <c r="D3" s="140"/>
      <c r="E3" s="5">
        <f>(B3/B2)+15%</f>
        <v>0.95650000000000002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110</v>
      </c>
      <c r="B5" s="12">
        <v>1</v>
      </c>
      <c r="C5" s="13" t="s">
        <v>14</v>
      </c>
      <c r="D5" s="16" t="s">
        <v>14</v>
      </c>
      <c r="E5" s="14">
        <f>SUMIF(Insumos!$A$1178:$A$1324,A5,Insumos!$D$1178:$D$1324)</f>
        <v>2</v>
      </c>
      <c r="F5" s="15">
        <f t="shared" ref="F5:F12" si="0">E5*B5</f>
        <v>2</v>
      </c>
      <c r="H5" t="s">
        <v>7</v>
      </c>
    </row>
    <row r="6" spans="1:8">
      <c r="A6" s="11" t="s">
        <v>111</v>
      </c>
      <c r="B6" s="12">
        <v>1</v>
      </c>
      <c r="C6" s="16" t="s">
        <v>14</v>
      </c>
      <c r="D6" s="16" t="s">
        <v>14</v>
      </c>
      <c r="E6" s="14">
        <f>SUMIF(Insumos!$A$1178:$A$1324,A6,Insumos!$D$1178:$D$1324)</f>
        <v>2</v>
      </c>
      <c r="F6" s="15">
        <f t="shared" si="0"/>
        <v>2</v>
      </c>
      <c r="H6" t="s">
        <v>11</v>
      </c>
    </row>
    <row r="7" spans="1:8">
      <c r="A7" s="11" t="s">
        <v>112</v>
      </c>
      <c r="B7" s="12">
        <v>1</v>
      </c>
      <c r="C7" s="16" t="s">
        <v>14</v>
      </c>
      <c r="D7" s="16" t="s">
        <v>14</v>
      </c>
      <c r="E7" s="14">
        <f>SUMIF(Insumos!$A$1178:$A$1324,A7,Insumos!$D$1178:$D$1324)</f>
        <v>2</v>
      </c>
      <c r="F7" s="15">
        <f t="shared" si="0"/>
        <v>2</v>
      </c>
      <c r="H7" t="s">
        <v>12</v>
      </c>
    </row>
    <row r="8" spans="1:8">
      <c r="A8" s="11" t="s">
        <v>113</v>
      </c>
      <c r="B8" s="12">
        <v>1</v>
      </c>
      <c r="C8" s="16" t="s">
        <v>14</v>
      </c>
      <c r="D8" s="16" t="s">
        <v>14</v>
      </c>
      <c r="E8" s="14">
        <f>SUMIF(Insumos!$A$1178:$A$1324,A8,Insumos!$D$1178:$D$1324)</f>
        <v>2</v>
      </c>
      <c r="F8" s="15">
        <f t="shared" si="0"/>
        <v>2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</row>
    <row r="12" spans="1:8">
      <c r="A12" s="11"/>
      <c r="B12" s="12"/>
      <c r="C12" s="17"/>
      <c r="D12" s="17"/>
      <c r="E12" s="14"/>
      <c r="F12" s="15">
        <f t="shared" si="0"/>
        <v>0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8.0649999999999995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 ht="18">
      <c r="A15" s="29" t="s">
        <v>43</v>
      </c>
      <c r="B15" s="21"/>
      <c r="C15" s="21"/>
      <c r="D15" s="21"/>
      <c r="E15" s="21"/>
      <c r="F15" s="22"/>
    </row>
    <row r="16" spans="1:8" ht="18">
      <c r="A16" s="29"/>
      <c r="B16" s="23"/>
      <c r="C16" s="23"/>
      <c r="D16" s="23"/>
      <c r="E16" s="23"/>
      <c r="F16" s="24"/>
    </row>
    <row r="17" spans="1:6" ht="18">
      <c r="A17" s="29"/>
      <c r="B17" s="23"/>
      <c r="C17" s="23"/>
      <c r="D17" s="23"/>
      <c r="E17" s="23"/>
      <c r="F17" s="24"/>
    </row>
    <row r="18" spans="1:6" ht="18">
      <c r="A18" s="29"/>
      <c r="B18" s="23"/>
      <c r="C18" s="23"/>
      <c r="D18" s="23"/>
      <c r="E18" s="23"/>
      <c r="F18" s="24"/>
    </row>
    <row r="19" spans="1:6" ht="18">
      <c r="A19" s="29"/>
      <c r="B19" s="23"/>
      <c r="C19" s="23"/>
      <c r="D19" s="23"/>
      <c r="E19" s="23"/>
      <c r="F19" s="24"/>
    </row>
    <row r="20" spans="1:6" ht="18">
      <c r="A20" s="29"/>
      <c r="B20" s="23"/>
      <c r="C20" s="23"/>
      <c r="D20" s="23"/>
      <c r="E20" s="23"/>
      <c r="F20" s="24"/>
    </row>
    <row r="21" spans="1:6">
      <c r="A21" s="58"/>
      <c r="B21" s="23"/>
      <c r="C21" s="23"/>
      <c r="D21" s="23"/>
      <c r="E21" s="23"/>
      <c r="F21" s="24"/>
    </row>
    <row r="22" spans="1:6">
      <c r="A22" s="58"/>
      <c r="B22" s="23"/>
      <c r="C22" s="23"/>
      <c r="D22" s="23"/>
      <c r="E22" s="23"/>
      <c r="F22" s="24"/>
    </row>
    <row r="23" spans="1:6" ht="18">
      <c r="A23" s="29"/>
      <c r="B23" s="26"/>
      <c r="C23" s="26"/>
      <c r="D23" s="26"/>
      <c r="E23" s="26"/>
      <c r="F23" s="26"/>
    </row>
    <row r="24" spans="1:6" ht="18">
      <c r="A24" s="29"/>
    </row>
    <row r="25" spans="1:6" ht="18">
      <c r="A25" s="29"/>
    </row>
    <row r="26" spans="1:6" ht="18">
      <c r="A26" s="29"/>
    </row>
    <row r="27" spans="1:6" ht="18">
      <c r="A27" s="29"/>
    </row>
    <row r="28" spans="1:6" ht="18">
      <c r="A28" s="29"/>
    </row>
    <row r="29" spans="1:6" ht="18">
      <c r="A29" s="29"/>
    </row>
  </sheetData>
  <mergeCells count="6">
    <mergeCell ref="A14:F14"/>
    <mergeCell ref="B1:E1"/>
    <mergeCell ref="F1:F3"/>
    <mergeCell ref="C2:E2"/>
    <mergeCell ref="C3:D3"/>
    <mergeCell ref="A13:D13"/>
  </mergeCells>
  <dataValidations count="1">
    <dataValidation type="list" allowBlank="1" showInputMessage="1" showErrorMessage="1" sqref="C5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150" zoomScaleNormal="150" zoomScalePageLayoutView="150" workbookViewId="0">
      <selection activeCell="E7" sqref="E7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87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4</v>
      </c>
      <c r="C2" s="138"/>
      <c r="D2" s="138"/>
      <c r="E2" s="138"/>
      <c r="F2" s="136"/>
    </row>
    <row r="3" spans="1:8" ht="16" thickBot="1">
      <c r="A3" s="2" t="s">
        <v>3</v>
      </c>
      <c r="B3" s="4">
        <f>F20</f>
        <v>4.4464499999999996</v>
      </c>
      <c r="C3" s="139" t="s">
        <v>4</v>
      </c>
      <c r="D3" s="140"/>
      <c r="E3" s="5">
        <f>(B3/B2)+15%</f>
        <v>1.2616124999999998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54" t="s">
        <v>80</v>
      </c>
      <c r="B5" s="55">
        <v>0.2</v>
      </c>
      <c r="C5" s="13" t="s">
        <v>11</v>
      </c>
      <c r="D5" s="13" t="s">
        <v>11</v>
      </c>
      <c r="E5" s="14">
        <f>SUMIF(Insumos!$A$1178:$A$1324,A5,Insumos!$D$1178:$D$1324)</f>
        <v>1.99</v>
      </c>
      <c r="F5" s="15">
        <f>E5*B5</f>
        <v>0.39800000000000002</v>
      </c>
      <c r="H5" t="s">
        <v>7</v>
      </c>
    </row>
    <row r="6" spans="1:8">
      <c r="A6" s="11" t="s">
        <v>88</v>
      </c>
      <c r="B6" s="12">
        <v>0.2</v>
      </c>
      <c r="C6" s="16" t="s">
        <v>11</v>
      </c>
      <c r="D6" s="16" t="s">
        <v>11</v>
      </c>
      <c r="E6" s="14">
        <f>SUMIF(Insumos!$A$1178:$A$1324,A6,Insumos!$D$1178:$D$1324)</f>
        <v>2.99</v>
      </c>
      <c r="F6" s="15">
        <f>E6*B6</f>
        <v>0.59800000000000009</v>
      </c>
      <c r="H6" t="s">
        <v>11</v>
      </c>
    </row>
    <row r="7" spans="1:8">
      <c r="A7" s="56" t="s">
        <v>22</v>
      </c>
      <c r="B7" s="12">
        <v>0.2</v>
      </c>
      <c r="C7" s="17" t="s">
        <v>7</v>
      </c>
      <c r="D7" s="17" t="s">
        <v>7</v>
      </c>
      <c r="E7" s="14">
        <f>SUMIF(Insumos!$A$1178:$A$1324,A7,Insumos!$D$1178:$D$1324)</f>
        <v>4.55</v>
      </c>
      <c r="F7" s="15">
        <f t="shared" ref="F7:F19" si="0">E7*B7</f>
        <v>0.91</v>
      </c>
      <c r="H7" t="s">
        <v>12</v>
      </c>
    </row>
    <row r="8" spans="1:8">
      <c r="A8" s="56" t="s">
        <v>23</v>
      </c>
      <c r="B8" s="12">
        <v>0.04</v>
      </c>
      <c r="C8" s="17" t="s">
        <v>11</v>
      </c>
      <c r="D8" s="17" t="s">
        <v>11</v>
      </c>
      <c r="E8" s="14">
        <f>SUMIF(Insumos!$A$1178:$A$1324,A8,Insumos!$D$1178:$D$1324)</f>
        <v>35.979999999999997</v>
      </c>
      <c r="F8" s="15">
        <f t="shared" si="0"/>
        <v>1.4391999999999998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 t="s">
        <v>13</v>
      </c>
      <c r="B11" s="12">
        <v>0.01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3.2500000000000001E-2</v>
      </c>
    </row>
    <row r="12" spans="1:8">
      <c r="A12" s="11"/>
      <c r="B12" s="12"/>
      <c r="C12" s="17"/>
      <c r="D12" s="17"/>
      <c r="E12" s="14"/>
      <c r="F12" s="15">
        <f t="shared" si="0"/>
        <v>0</v>
      </c>
    </row>
    <row r="13" spans="1:8">
      <c r="A13" s="11"/>
      <c r="B13" s="12"/>
      <c r="C13" s="17"/>
      <c r="D13" s="17"/>
      <c r="E13" s="14"/>
      <c r="F13" s="15">
        <f t="shared" si="0"/>
        <v>0</v>
      </c>
    </row>
    <row r="14" spans="1:8">
      <c r="A14" s="11"/>
      <c r="B14" s="12"/>
      <c r="C14" s="17"/>
      <c r="D14" s="17"/>
      <c r="E14" s="14"/>
      <c r="F14" s="15">
        <f t="shared" si="0"/>
        <v>0</v>
      </c>
    </row>
    <row r="15" spans="1:8">
      <c r="A15" s="11"/>
      <c r="B15" s="12"/>
      <c r="C15" s="17"/>
      <c r="D15" s="17"/>
      <c r="E15" s="14"/>
      <c r="F15" s="15">
        <f t="shared" si="0"/>
        <v>0</v>
      </c>
    </row>
    <row r="16" spans="1:8">
      <c r="A16" s="11"/>
      <c r="B16" s="12"/>
      <c r="C16" s="17"/>
      <c r="D16" s="17"/>
      <c r="E16" s="14"/>
      <c r="F16" s="15">
        <f t="shared" si="0"/>
        <v>0</v>
      </c>
    </row>
    <row r="17" spans="1:6">
      <c r="A17" s="11"/>
      <c r="B17" s="12"/>
      <c r="C17" s="17"/>
      <c r="D17" s="17"/>
      <c r="E17" s="14"/>
      <c r="F17" s="15">
        <f t="shared" si="0"/>
        <v>0</v>
      </c>
    </row>
    <row r="18" spans="1:6">
      <c r="A18" s="11"/>
      <c r="B18" s="12"/>
      <c r="C18" s="17"/>
      <c r="D18" s="17"/>
      <c r="E18" s="14"/>
      <c r="F18" s="15">
        <f t="shared" si="0"/>
        <v>0</v>
      </c>
    </row>
    <row r="19" spans="1:6">
      <c r="A19" s="11"/>
      <c r="B19" s="12"/>
      <c r="C19" s="17"/>
      <c r="D19" s="17"/>
      <c r="E19" s="14"/>
      <c r="F19" s="15">
        <f t="shared" si="0"/>
        <v>0</v>
      </c>
    </row>
    <row r="20" spans="1:6" ht="16" thickBot="1">
      <c r="A20" s="141"/>
      <c r="B20" s="141"/>
      <c r="C20" s="141"/>
      <c r="D20" s="142"/>
      <c r="E20" s="18" t="s">
        <v>15</v>
      </c>
      <c r="F20" s="19">
        <f>SUM(F5:F19)</f>
        <v>4.4464499999999996</v>
      </c>
    </row>
    <row r="21" spans="1:6" ht="16" thickBot="1">
      <c r="A21" s="131" t="s">
        <v>16</v>
      </c>
      <c r="B21" s="132"/>
      <c r="C21" s="132"/>
      <c r="D21" s="132"/>
      <c r="E21" s="132"/>
      <c r="F21" s="133"/>
    </row>
    <row r="22" spans="1:6">
      <c r="A22" s="27"/>
      <c r="B22" s="21"/>
      <c r="C22" s="21"/>
      <c r="D22" s="21"/>
      <c r="E22" s="21"/>
      <c r="F22" s="22"/>
    </row>
    <row r="23" spans="1:6">
      <c r="A23" s="27"/>
      <c r="B23" s="23"/>
      <c r="C23" s="23"/>
      <c r="D23" s="23"/>
      <c r="E23" s="23"/>
      <c r="F23" s="24"/>
    </row>
    <row r="24" spans="1:6">
      <c r="A24" s="27"/>
      <c r="B24" s="23"/>
      <c r="C24" s="23"/>
      <c r="D24" s="23"/>
      <c r="E24" s="23"/>
      <c r="F24" s="24"/>
    </row>
    <row r="25" spans="1:6">
      <c r="A25" s="27"/>
      <c r="B25" s="23"/>
      <c r="C25" s="23"/>
      <c r="D25" s="23"/>
      <c r="E25" s="23"/>
      <c r="F25" s="24"/>
    </row>
    <row r="26" spans="1:6">
      <c r="A26" s="27"/>
      <c r="B26" s="23"/>
      <c r="C26" s="23"/>
      <c r="D26" s="23"/>
      <c r="E26" s="23"/>
      <c r="F26" s="24"/>
    </row>
    <row r="27" spans="1:6">
      <c r="A27" s="27"/>
      <c r="B27" s="23"/>
      <c r="C27" s="23"/>
      <c r="D27" s="23"/>
      <c r="E27" s="23"/>
      <c r="F27" s="24"/>
    </row>
    <row r="28" spans="1:6">
      <c r="A28" s="27"/>
      <c r="B28" s="23"/>
      <c r="C28" s="23"/>
      <c r="D28" s="23"/>
      <c r="E28" s="23"/>
      <c r="F28" s="24"/>
    </row>
    <row r="29" spans="1:6">
      <c r="A29" s="27"/>
      <c r="B29" s="23"/>
      <c r="C29" s="23"/>
      <c r="D29" s="23"/>
      <c r="E29" s="23"/>
      <c r="F29" s="24"/>
    </row>
    <row r="30" spans="1:6">
      <c r="A30" s="27"/>
      <c r="B30" s="26"/>
      <c r="C30" s="26"/>
      <c r="D30" s="26"/>
      <c r="E30" s="26"/>
      <c r="F30" s="26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6">
    <mergeCell ref="A21:F21"/>
    <mergeCell ref="B1:E1"/>
    <mergeCell ref="F1:F3"/>
    <mergeCell ref="C2:E2"/>
    <mergeCell ref="C3:D3"/>
    <mergeCell ref="A20:D20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9">
      <formula1>$H$5:$H$10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150" zoomScaleNormal="150" zoomScalePageLayoutView="150" workbookViewId="0">
      <selection activeCell="E6" sqref="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332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8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4.77895</v>
      </c>
      <c r="C3" s="139" t="s">
        <v>4</v>
      </c>
      <c r="D3" s="140"/>
      <c r="E3" s="5">
        <f>(B3/B2)+15%</f>
        <v>0.74736875000000003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308</v>
      </c>
      <c r="B5" s="12">
        <v>0.2</v>
      </c>
      <c r="C5" s="13" t="s">
        <v>11</v>
      </c>
      <c r="D5" s="13" t="s">
        <v>11</v>
      </c>
      <c r="E5" s="14">
        <f>SUMIF(Insumos!$A$1178:$A$1324,A5,Insumos!$D$1178:$D$1324)</f>
        <v>12.7</v>
      </c>
      <c r="F5" s="15">
        <f t="shared" ref="F5:F11" si="0">E5*B5</f>
        <v>2.54</v>
      </c>
      <c r="H5" t="s">
        <v>7</v>
      </c>
    </row>
    <row r="6" spans="1:8">
      <c r="A6" s="11" t="s">
        <v>37</v>
      </c>
      <c r="B6" s="12">
        <v>0.04</v>
      </c>
      <c r="C6" s="16" t="s">
        <v>11</v>
      </c>
      <c r="D6" s="16" t="s">
        <v>11</v>
      </c>
      <c r="E6" s="14">
        <f>SUMIF(Insumos!$A$1178:$A$1324,A6,Insumos!$D$1178:$D$1324)</f>
        <v>20</v>
      </c>
      <c r="F6" s="15">
        <f t="shared" si="0"/>
        <v>0.8</v>
      </c>
      <c r="H6" t="s">
        <v>11</v>
      </c>
    </row>
    <row r="7" spans="1:8">
      <c r="A7" s="11" t="s">
        <v>60</v>
      </c>
      <c r="B7" s="12">
        <v>0.03</v>
      </c>
      <c r="C7" s="17" t="s">
        <v>12</v>
      </c>
      <c r="D7" s="17" t="s">
        <v>12</v>
      </c>
      <c r="E7" s="14">
        <f>SUMIF(Insumos!$A$1178:$A$1324,A7,Insumos!$D$1178:$D$1324)</f>
        <v>3.99</v>
      </c>
      <c r="F7" s="15">
        <f t="shared" si="0"/>
        <v>0.1197</v>
      </c>
      <c r="H7" t="s">
        <v>12</v>
      </c>
    </row>
    <row r="8" spans="1:8">
      <c r="A8" s="11" t="s">
        <v>13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3.25</v>
      </c>
      <c r="F8" s="15">
        <f t="shared" si="0"/>
        <v>3.2500000000000001E-2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224</v>
      </c>
      <c r="B10" s="12">
        <v>0.02</v>
      </c>
      <c r="C10" s="17" t="s">
        <v>11</v>
      </c>
      <c r="D10" s="17" t="s">
        <v>11</v>
      </c>
      <c r="E10" s="14">
        <f>SUMIF(Insumos!$A$1178:$A$1324,A10,Insumos!$D$1178:$D$1324)</f>
        <v>10.9</v>
      </c>
      <c r="F10" s="15">
        <f t="shared" si="0"/>
        <v>0.218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/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4.77895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45" t="s">
        <v>350</v>
      </c>
      <c r="B15" s="145"/>
      <c r="C15" s="145"/>
      <c r="D15" s="145"/>
      <c r="E15" s="145"/>
      <c r="F15" s="145"/>
    </row>
    <row r="16" spans="1:8">
      <c r="A16" s="146" t="s">
        <v>349</v>
      </c>
      <c r="B16" s="147"/>
      <c r="C16" s="147"/>
      <c r="D16" s="147"/>
      <c r="E16" s="147"/>
      <c r="F16" s="148"/>
    </row>
    <row r="17" spans="1:7">
      <c r="A17" s="146"/>
      <c r="B17" s="147"/>
      <c r="C17" s="147"/>
      <c r="D17" s="147"/>
      <c r="E17" s="147"/>
      <c r="F17" s="148"/>
    </row>
    <row r="18" spans="1:7">
      <c r="A18" s="146" t="s">
        <v>348</v>
      </c>
      <c r="B18" s="147"/>
      <c r="C18" s="147"/>
      <c r="D18" s="147"/>
      <c r="E18" s="147"/>
      <c r="F18" s="148"/>
    </row>
    <row r="19" spans="1:7">
      <c r="A19" s="146"/>
      <c r="B19" s="147"/>
      <c r="C19" s="147"/>
      <c r="D19" s="147"/>
      <c r="E19" s="147"/>
      <c r="F19" s="148"/>
    </row>
    <row r="20" spans="1:7">
      <c r="A20" s="144"/>
      <c r="B20" s="144"/>
      <c r="C20" s="144"/>
      <c r="D20" s="144"/>
      <c r="E20" s="144"/>
      <c r="F20" s="144"/>
    </row>
    <row r="21" spans="1:7">
      <c r="A21" s="144"/>
      <c r="B21" s="144"/>
      <c r="C21" s="144"/>
      <c r="D21" s="144"/>
      <c r="E21" s="144"/>
      <c r="F21" s="144"/>
    </row>
    <row r="22" spans="1:7">
      <c r="A22" s="144"/>
      <c r="B22" s="144"/>
      <c r="C22" s="144"/>
      <c r="D22" s="144"/>
      <c r="E22" s="144"/>
      <c r="F22" s="144"/>
    </row>
    <row r="23" spans="1:7">
      <c r="A23" s="26"/>
      <c r="B23" s="26"/>
      <c r="C23" s="26"/>
      <c r="D23" s="26"/>
      <c r="E23" s="26"/>
      <c r="F23" s="26"/>
    </row>
    <row r="28" spans="1:7" ht="16">
      <c r="G28" s="117"/>
    </row>
    <row r="29" spans="1:7" ht="16">
      <c r="G29" s="117"/>
    </row>
    <row r="30" spans="1:7" ht="16">
      <c r="G30" s="117"/>
    </row>
    <row r="31" spans="1:7" ht="16">
      <c r="G31" s="117"/>
    </row>
    <row r="32" spans="1:7" ht="16">
      <c r="G32" s="117"/>
    </row>
  </sheetData>
  <mergeCells count="14">
    <mergeCell ref="A21:F21"/>
    <mergeCell ref="A22:F22"/>
    <mergeCell ref="A15:F15"/>
    <mergeCell ref="A16:F16"/>
    <mergeCell ref="A17:F17"/>
    <mergeCell ref="A18:F18"/>
    <mergeCell ref="A19:F19"/>
    <mergeCell ref="A20:F20"/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5:D6 C9:D12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80"/>
  <sheetViews>
    <sheetView workbookViewId="0">
      <selection sqref="A1:XFD1048576"/>
    </sheetView>
  </sheetViews>
  <sheetFormatPr baseColWidth="10" defaultRowHeight="15" x14ac:dyDescent="0"/>
  <cols>
    <col min="2" max="2" width="26" bestFit="1" customWidth="1"/>
    <col min="3" max="3" width="14.5" customWidth="1"/>
    <col min="4" max="4" width="13.83203125" bestFit="1" customWidth="1"/>
    <col min="5" max="5" width="13.1640625" customWidth="1"/>
    <col min="6" max="6" width="16" customWidth="1"/>
    <col min="7" max="7" width="17.5" customWidth="1"/>
    <col min="8" max="8" width="1.83203125" customWidth="1"/>
    <col min="9" max="9" width="16.6640625" customWidth="1"/>
    <col min="10" max="10" width="14.6640625" customWidth="1"/>
    <col min="11" max="11" width="13.33203125" customWidth="1"/>
    <col min="12" max="12" width="13.5" customWidth="1"/>
    <col min="13" max="13" width="1.83203125" customWidth="1"/>
    <col min="14" max="14" width="14.83203125" customWidth="1"/>
    <col min="15" max="15" width="12.1640625" customWidth="1"/>
    <col min="16" max="16" width="14" customWidth="1"/>
    <col min="17" max="17" width="13" customWidth="1"/>
    <col min="18" max="18" width="16.83203125" customWidth="1"/>
    <col min="19" max="19" width="13.6640625" customWidth="1"/>
    <col min="20" max="20" width="1.5" customWidth="1"/>
    <col min="21" max="21" width="17.33203125" customWidth="1"/>
    <col min="22" max="22" width="15.33203125" customWidth="1"/>
    <col min="23" max="23" width="14.1640625" customWidth="1"/>
    <col min="24" max="24" width="15" customWidth="1"/>
  </cols>
  <sheetData>
    <row r="3" spans="2:24">
      <c r="B3" s="30"/>
      <c r="C3" s="31" t="s">
        <v>44</v>
      </c>
      <c r="D3" s="31" t="s">
        <v>45</v>
      </c>
      <c r="E3" s="31" t="s">
        <v>46</v>
      </c>
      <c r="F3" s="32" t="s">
        <v>47</v>
      </c>
      <c r="G3" s="32" t="s">
        <v>48</v>
      </c>
      <c r="H3" s="32"/>
      <c r="I3" s="32" t="s">
        <v>49</v>
      </c>
      <c r="J3" s="32" t="s">
        <v>50</v>
      </c>
      <c r="K3" s="32" t="s">
        <v>51</v>
      </c>
      <c r="L3" s="32" t="s">
        <v>51</v>
      </c>
      <c r="M3" s="33"/>
      <c r="N3" s="34" t="s">
        <v>52</v>
      </c>
      <c r="O3" s="34" t="s">
        <v>48</v>
      </c>
      <c r="P3" s="34" t="s">
        <v>53</v>
      </c>
      <c r="Q3" s="34" t="s">
        <v>50</v>
      </c>
      <c r="R3" s="34" t="s">
        <v>51</v>
      </c>
      <c r="S3" s="34" t="s">
        <v>51</v>
      </c>
      <c r="U3" s="65" t="s">
        <v>207</v>
      </c>
      <c r="V3" s="65" t="s">
        <v>208</v>
      </c>
      <c r="W3" s="65" t="s">
        <v>209</v>
      </c>
      <c r="X3" s="65" t="s">
        <v>51</v>
      </c>
    </row>
    <row r="4" spans="2:24">
      <c r="B4" s="35"/>
      <c r="C4" s="36"/>
      <c r="D4" s="31"/>
      <c r="E4" s="31"/>
      <c r="F4" s="37">
        <v>0.1</v>
      </c>
      <c r="G4" s="32"/>
      <c r="H4" s="32"/>
      <c r="I4" s="38">
        <v>2.75E-2</v>
      </c>
      <c r="J4" s="39">
        <v>0.1</v>
      </c>
      <c r="K4" s="31"/>
      <c r="L4" s="31" t="s">
        <v>54</v>
      </c>
      <c r="M4" s="33"/>
      <c r="N4" s="40">
        <v>0.1</v>
      </c>
      <c r="O4" s="41"/>
      <c r="P4" s="42">
        <f>I4</f>
        <v>2.75E-2</v>
      </c>
      <c r="Q4" s="40">
        <f>J4</f>
        <v>0.1</v>
      </c>
      <c r="R4" s="41"/>
      <c r="S4" s="41" t="s">
        <v>54</v>
      </c>
      <c r="U4" s="61"/>
      <c r="V4" s="61"/>
      <c r="W4" s="61" t="s">
        <v>210</v>
      </c>
      <c r="X4" s="61"/>
    </row>
    <row r="5" spans="2:24">
      <c r="B5" s="30" t="s">
        <v>192</v>
      </c>
      <c r="C5" s="36"/>
      <c r="D5" s="43"/>
      <c r="E5" s="44"/>
      <c r="F5" s="45"/>
      <c r="G5" s="45"/>
      <c r="H5" s="30"/>
      <c r="I5" s="46"/>
      <c r="J5" s="46"/>
      <c r="K5" s="45"/>
      <c r="L5" s="44"/>
      <c r="N5" s="47"/>
      <c r="O5" s="47"/>
      <c r="P5" s="47"/>
      <c r="Q5" s="47"/>
      <c r="R5" s="47"/>
      <c r="S5" s="48"/>
      <c r="U5" s="61"/>
      <c r="V5" s="61"/>
      <c r="W5" s="61"/>
      <c r="X5" s="61"/>
    </row>
    <row r="6" spans="2:24">
      <c r="B6" s="30" t="s">
        <v>193</v>
      </c>
      <c r="C6" s="36">
        <f>'Parmegiana Bovina'!E3</f>
        <v>9.7394655555555563</v>
      </c>
      <c r="D6" s="43">
        <v>25.9</v>
      </c>
      <c r="E6" s="44">
        <f t="shared" ref="E6:E69" si="0">C6/D6</f>
        <v>0.37604114114114118</v>
      </c>
      <c r="F6" s="45">
        <f t="shared" ref="F6:F17" si="1">D6*$F$4</f>
        <v>2.59</v>
      </c>
      <c r="G6" s="45">
        <f t="shared" ref="G6:G17" si="2">F6+D6</f>
        <v>28.49</v>
      </c>
      <c r="H6" s="30"/>
      <c r="I6" s="46">
        <f t="shared" ref="I6:I17" si="3">G6*$I$4</f>
        <v>0.78347499999999992</v>
      </c>
      <c r="J6" s="46">
        <f t="shared" ref="J6:J17" si="4">G6*$J$4</f>
        <v>2.8490000000000002</v>
      </c>
      <c r="K6" s="45">
        <f t="shared" ref="K6:K17" si="5">D6-C6-I6-J6</f>
        <v>12.528059444444445</v>
      </c>
      <c r="L6" s="44">
        <f t="shared" ref="L6:L17" si="6">K6/D6</f>
        <v>0.48370885885885889</v>
      </c>
      <c r="N6" s="47">
        <f t="shared" ref="N6:N17" si="7">D6-(D6*$N$4)</f>
        <v>23.31</v>
      </c>
      <c r="O6" s="47">
        <f t="shared" ref="O6:O17" si="8">N6+F6</f>
        <v>25.9</v>
      </c>
      <c r="P6" s="47">
        <f t="shared" ref="P6:P17" si="9">O6*$P$4</f>
        <v>0.71224999999999994</v>
      </c>
      <c r="Q6" s="47">
        <f t="shared" ref="Q6:Q17" si="10">O6*$Q$4</f>
        <v>2.59</v>
      </c>
      <c r="R6" s="47">
        <f t="shared" ref="R6:R17" si="11">N6-P6-Q6-C6</f>
        <v>10.268284444444442</v>
      </c>
      <c r="S6" s="48">
        <f t="shared" ref="S6:S17" si="12">R6/N6</f>
        <v>0.44050984317650976</v>
      </c>
      <c r="U6" s="62">
        <v>1</v>
      </c>
      <c r="V6" s="63">
        <f>U6*G6</f>
        <v>28.49</v>
      </c>
      <c r="W6" s="63">
        <f>U6*C6</f>
        <v>9.7394655555555563</v>
      </c>
      <c r="X6" s="63">
        <f>U6*K6</f>
        <v>12.528059444444445</v>
      </c>
    </row>
    <row r="7" spans="2:24">
      <c r="B7" s="30" t="s">
        <v>194</v>
      </c>
      <c r="C7" s="36">
        <f>'Parmegiana Frango'!E3</f>
        <v>9.2429655555555552</v>
      </c>
      <c r="D7" s="43">
        <v>23.9</v>
      </c>
      <c r="E7" s="44">
        <f t="shared" si="0"/>
        <v>0.38673496048349604</v>
      </c>
      <c r="F7" s="45">
        <f t="shared" si="1"/>
        <v>2.39</v>
      </c>
      <c r="G7" s="45">
        <f t="shared" si="2"/>
        <v>26.29</v>
      </c>
      <c r="H7" s="30"/>
      <c r="I7" s="46">
        <f t="shared" si="3"/>
        <v>0.72297500000000003</v>
      </c>
      <c r="J7" s="46">
        <f t="shared" si="4"/>
        <v>2.629</v>
      </c>
      <c r="K7" s="45">
        <f t="shared" si="5"/>
        <v>11.305059444444444</v>
      </c>
      <c r="L7" s="44">
        <f t="shared" si="6"/>
        <v>0.47301503951650398</v>
      </c>
      <c r="N7" s="47">
        <f t="shared" si="7"/>
        <v>21.509999999999998</v>
      </c>
      <c r="O7" s="47">
        <f t="shared" si="8"/>
        <v>23.9</v>
      </c>
      <c r="P7" s="47">
        <f t="shared" si="9"/>
        <v>0.65725</v>
      </c>
      <c r="Q7" s="47">
        <f t="shared" si="10"/>
        <v>2.39</v>
      </c>
      <c r="R7" s="47">
        <f t="shared" si="11"/>
        <v>9.219784444444441</v>
      </c>
      <c r="S7" s="48">
        <f t="shared" si="12"/>
        <v>0.4286278216850043</v>
      </c>
      <c r="U7" s="62">
        <v>1</v>
      </c>
      <c r="V7" s="63">
        <f t="shared" ref="V7:V17" si="13">U7*G7</f>
        <v>26.29</v>
      </c>
      <c r="W7" s="63">
        <f t="shared" ref="W7:W17" si="14">U7*C7</f>
        <v>9.2429655555555552</v>
      </c>
      <c r="X7" s="63">
        <f t="shared" ref="X7:X17" si="15">U7*K7</f>
        <v>11.305059444444444</v>
      </c>
    </row>
    <row r="8" spans="2:24">
      <c r="B8" s="30" t="s">
        <v>195</v>
      </c>
      <c r="C8" s="36">
        <f>'Bife Acebolado'!E3</f>
        <v>10.20295</v>
      </c>
      <c r="D8" s="43">
        <v>22.9</v>
      </c>
      <c r="E8" s="44">
        <f t="shared" si="0"/>
        <v>0.44554366812227075</v>
      </c>
      <c r="F8" s="45">
        <f t="shared" si="1"/>
        <v>2.29</v>
      </c>
      <c r="G8" s="45">
        <f t="shared" si="2"/>
        <v>25.189999999999998</v>
      </c>
      <c r="H8" s="30"/>
      <c r="I8" s="46">
        <f t="shared" si="3"/>
        <v>0.69272499999999992</v>
      </c>
      <c r="J8" s="46">
        <f t="shared" si="4"/>
        <v>2.5190000000000001</v>
      </c>
      <c r="K8" s="45">
        <f t="shared" si="5"/>
        <v>9.4853249999999996</v>
      </c>
      <c r="L8" s="44">
        <f t="shared" si="6"/>
        <v>0.41420633187772926</v>
      </c>
      <c r="N8" s="47">
        <f t="shared" si="7"/>
        <v>20.61</v>
      </c>
      <c r="O8" s="47">
        <f t="shared" si="8"/>
        <v>22.9</v>
      </c>
      <c r="P8" s="47">
        <f t="shared" si="9"/>
        <v>0.62974999999999992</v>
      </c>
      <c r="Q8" s="47">
        <f t="shared" si="10"/>
        <v>2.29</v>
      </c>
      <c r="R8" s="47">
        <f t="shared" si="11"/>
        <v>7.4872999999999994</v>
      </c>
      <c r="S8" s="48">
        <f t="shared" si="12"/>
        <v>0.36328481319747691</v>
      </c>
      <c r="U8" s="62">
        <v>1</v>
      </c>
      <c r="V8" s="63">
        <f t="shared" si="13"/>
        <v>25.189999999999998</v>
      </c>
      <c r="W8" s="63">
        <f t="shared" si="14"/>
        <v>10.20295</v>
      </c>
      <c r="X8" s="63">
        <f t="shared" si="15"/>
        <v>9.4853249999999996</v>
      </c>
    </row>
    <row r="9" spans="2:24">
      <c r="B9" s="30" t="s">
        <v>161</v>
      </c>
      <c r="C9" s="36">
        <f>'Linguiça acebolada'!E3</f>
        <v>12.364950000000002</v>
      </c>
      <c r="D9" s="43">
        <v>19.899999999999999</v>
      </c>
      <c r="E9" s="44">
        <f t="shared" si="0"/>
        <v>0.62135427135678412</v>
      </c>
      <c r="F9" s="45">
        <f t="shared" si="1"/>
        <v>1.99</v>
      </c>
      <c r="G9" s="45">
        <f t="shared" si="2"/>
        <v>21.889999999999997</v>
      </c>
      <c r="H9" s="30"/>
      <c r="I9" s="46">
        <f t="shared" si="3"/>
        <v>0.60197499999999993</v>
      </c>
      <c r="J9" s="46">
        <f t="shared" si="4"/>
        <v>2.1889999999999996</v>
      </c>
      <c r="K9" s="45">
        <f t="shared" si="5"/>
        <v>4.7440749999999969</v>
      </c>
      <c r="L9" s="44">
        <f t="shared" si="6"/>
        <v>0.23839572864321595</v>
      </c>
      <c r="N9" s="47">
        <f t="shared" si="7"/>
        <v>17.91</v>
      </c>
      <c r="O9" s="47">
        <f t="shared" si="8"/>
        <v>19.899999999999999</v>
      </c>
      <c r="P9" s="47">
        <f t="shared" si="9"/>
        <v>0.54725000000000001</v>
      </c>
      <c r="Q9" s="47">
        <f t="shared" si="10"/>
        <v>1.99</v>
      </c>
      <c r="R9" s="47">
        <f t="shared" si="11"/>
        <v>3.007799999999996</v>
      </c>
      <c r="S9" s="48">
        <f t="shared" si="12"/>
        <v>0.1679396984924621</v>
      </c>
      <c r="U9" s="62">
        <v>1</v>
      </c>
      <c r="V9" s="63">
        <f t="shared" si="13"/>
        <v>21.889999999999997</v>
      </c>
      <c r="W9" s="63">
        <f t="shared" si="14"/>
        <v>12.364950000000002</v>
      </c>
      <c r="X9" s="63">
        <f t="shared" si="15"/>
        <v>4.7440749999999969</v>
      </c>
    </row>
    <row r="10" spans="2:24">
      <c r="B10" s="30" t="s">
        <v>196</v>
      </c>
      <c r="C10" s="36">
        <f>'Bife a role'!E3</f>
        <v>10.458715555555555</v>
      </c>
      <c r="D10" s="43">
        <v>26.9</v>
      </c>
      <c r="E10" s="44">
        <f t="shared" si="0"/>
        <v>0.38879983477901692</v>
      </c>
      <c r="F10" s="45">
        <f t="shared" si="1"/>
        <v>2.69</v>
      </c>
      <c r="G10" s="45">
        <f t="shared" si="2"/>
        <v>29.59</v>
      </c>
      <c r="H10" s="30"/>
      <c r="I10" s="46">
        <f t="shared" si="3"/>
        <v>0.81372500000000003</v>
      </c>
      <c r="J10" s="46">
        <f t="shared" si="4"/>
        <v>2.9590000000000001</v>
      </c>
      <c r="K10" s="45">
        <f t="shared" si="5"/>
        <v>12.668559444444442</v>
      </c>
      <c r="L10" s="44">
        <f t="shared" si="6"/>
        <v>0.47095016522098299</v>
      </c>
      <c r="N10" s="47">
        <f t="shared" si="7"/>
        <v>24.209999999999997</v>
      </c>
      <c r="O10" s="47">
        <f t="shared" si="8"/>
        <v>26.9</v>
      </c>
      <c r="P10" s="47">
        <f t="shared" si="9"/>
        <v>0.73975000000000002</v>
      </c>
      <c r="Q10" s="47">
        <f t="shared" si="10"/>
        <v>2.69</v>
      </c>
      <c r="R10" s="47">
        <f t="shared" si="11"/>
        <v>10.32153444444444</v>
      </c>
      <c r="S10" s="48">
        <f t="shared" si="12"/>
        <v>0.42633351691220328</v>
      </c>
      <c r="U10" s="62">
        <v>1</v>
      </c>
      <c r="V10" s="63">
        <f t="shared" si="13"/>
        <v>29.59</v>
      </c>
      <c r="W10" s="63">
        <f t="shared" si="14"/>
        <v>10.458715555555555</v>
      </c>
      <c r="X10" s="63">
        <f t="shared" si="15"/>
        <v>12.668559444444442</v>
      </c>
    </row>
    <row r="11" spans="2:24">
      <c r="B11" s="30" t="s">
        <v>134</v>
      </c>
      <c r="C11" s="36">
        <f>Almondegas!E3</f>
        <v>3.741791666666666</v>
      </c>
      <c r="D11" s="43">
        <v>16.899999999999999</v>
      </c>
      <c r="E11" s="44">
        <f t="shared" si="0"/>
        <v>0.22140779092702167</v>
      </c>
      <c r="F11" s="45">
        <f t="shared" si="1"/>
        <v>1.69</v>
      </c>
      <c r="G11" s="45">
        <f t="shared" si="2"/>
        <v>18.59</v>
      </c>
      <c r="H11" s="30"/>
      <c r="I11" s="46">
        <f t="shared" si="3"/>
        <v>0.51122500000000004</v>
      </c>
      <c r="J11" s="46">
        <f t="shared" si="4"/>
        <v>1.859</v>
      </c>
      <c r="K11" s="45">
        <f t="shared" si="5"/>
        <v>10.787983333333333</v>
      </c>
      <c r="L11" s="44">
        <f t="shared" si="6"/>
        <v>0.63834220907297834</v>
      </c>
      <c r="N11" s="47">
        <f t="shared" si="7"/>
        <v>15.209999999999999</v>
      </c>
      <c r="O11" s="47">
        <f t="shared" si="8"/>
        <v>16.899999999999999</v>
      </c>
      <c r="P11" s="47">
        <f t="shared" si="9"/>
        <v>0.46474999999999994</v>
      </c>
      <c r="Q11" s="47">
        <f t="shared" si="10"/>
        <v>1.69</v>
      </c>
      <c r="R11" s="47">
        <f t="shared" si="11"/>
        <v>9.3134583333333332</v>
      </c>
      <c r="S11" s="48">
        <f t="shared" si="12"/>
        <v>0.6123246767477537</v>
      </c>
      <c r="U11" s="62">
        <v>1</v>
      </c>
      <c r="V11" s="63">
        <f t="shared" si="13"/>
        <v>18.59</v>
      </c>
      <c r="W11" s="63">
        <f t="shared" si="14"/>
        <v>3.741791666666666</v>
      </c>
      <c r="X11" s="63">
        <f t="shared" si="15"/>
        <v>10.787983333333333</v>
      </c>
    </row>
    <row r="12" spans="2:24">
      <c r="B12" s="30" t="s">
        <v>191</v>
      </c>
      <c r="C12" s="36">
        <f>Fricasse!E3</f>
        <v>6.3174800000000007</v>
      </c>
      <c r="D12" s="43">
        <v>20.9</v>
      </c>
      <c r="E12" s="44">
        <f t="shared" si="0"/>
        <v>0.3022717703349283</v>
      </c>
      <c r="F12" s="45">
        <f t="shared" si="1"/>
        <v>2.09</v>
      </c>
      <c r="G12" s="45">
        <f t="shared" si="2"/>
        <v>22.99</v>
      </c>
      <c r="H12" s="30"/>
      <c r="I12" s="46">
        <f t="shared" si="3"/>
        <v>0.63222499999999993</v>
      </c>
      <c r="J12" s="46">
        <f t="shared" si="4"/>
        <v>2.2989999999999999</v>
      </c>
      <c r="K12" s="45">
        <f t="shared" si="5"/>
        <v>11.651294999999999</v>
      </c>
      <c r="L12" s="44">
        <f t="shared" si="6"/>
        <v>0.55747822966507177</v>
      </c>
      <c r="N12" s="47">
        <f t="shared" si="7"/>
        <v>18.809999999999999</v>
      </c>
      <c r="O12" s="47">
        <f t="shared" si="8"/>
        <v>20.9</v>
      </c>
      <c r="P12" s="47">
        <f t="shared" si="9"/>
        <v>0.57474999999999998</v>
      </c>
      <c r="Q12" s="47">
        <f t="shared" si="10"/>
        <v>2.09</v>
      </c>
      <c r="R12" s="47">
        <f t="shared" si="11"/>
        <v>9.8277699999999975</v>
      </c>
      <c r="S12" s="48">
        <f t="shared" si="12"/>
        <v>0.52247581073896854</v>
      </c>
      <c r="U12" s="62">
        <v>1</v>
      </c>
      <c r="V12" s="63">
        <f t="shared" si="13"/>
        <v>22.99</v>
      </c>
      <c r="W12" s="63">
        <f t="shared" si="14"/>
        <v>6.3174800000000007</v>
      </c>
      <c r="X12" s="63">
        <f t="shared" si="15"/>
        <v>11.651294999999999</v>
      </c>
    </row>
    <row r="13" spans="2:24">
      <c r="B13" s="30" t="s">
        <v>124</v>
      </c>
      <c r="C13" s="36">
        <f>'Bife a cavalo'!E3</f>
        <v>10.561245555555557</v>
      </c>
      <c r="D13" s="43">
        <v>24.9</v>
      </c>
      <c r="E13" s="44">
        <f t="shared" si="0"/>
        <v>0.42414640785363683</v>
      </c>
      <c r="F13" s="45">
        <f t="shared" si="1"/>
        <v>2.4900000000000002</v>
      </c>
      <c r="G13" s="45">
        <f t="shared" si="2"/>
        <v>27.39</v>
      </c>
      <c r="H13" s="30"/>
      <c r="I13" s="46">
        <f t="shared" si="3"/>
        <v>0.75322500000000003</v>
      </c>
      <c r="J13" s="46">
        <f t="shared" si="4"/>
        <v>2.7390000000000003</v>
      </c>
      <c r="K13" s="45">
        <f t="shared" si="5"/>
        <v>10.846529444444441</v>
      </c>
      <c r="L13" s="44">
        <f t="shared" si="6"/>
        <v>0.43560359214636313</v>
      </c>
      <c r="N13" s="47">
        <f t="shared" si="7"/>
        <v>22.409999999999997</v>
      </c>
      <c r="O13" s="47">
        <f t="shared" si="8"/>
        <v>24.9</v>
      </c>
      <c r="P13" s="47">
        <f t="shared" si="9"/>
        <v>0.68474999999999997</v>
      </c>
      <c r="Q13" s="47">
        <f t="shared" si="10"/>
        <v>2.4900000000000002</v>
      </c>
      <c r="R13" s="47">
        <f t="shared" si="11"/>
        <v>8.6740044444444369</v>
      </c>
      <c r="S13" s="48">
        <f t="shared" si="12"/>
        <v>0.38705954682929222</v>
      </c>
      <c r="U13" s="62">
        <v>1</v>
      </c>
      <c r="V13" s="63">
        <f t="shared" si="13"/>
        <v>27.39</v>
      </c>
      <c r="W13" s="63">
        <f t="shared" si="14"/>
        <v>10.561245555555557</v>
      </c>
      <c r="X13" s="63">
        <f t="shared" si="15"/>
        <v>10.846529444444441</v>
      </c>
    </row>
    <row r="14" spans="2:24">
      <c r="B14" s="30" t="s">
        <v>123</v>
      </c>
      <c r="C14" s="36">
        <f>'Estrogonofre Frango'!E3</f>
        <v>10.41431</v>
      </c>
      <c r="D14" s="43">
        <v>19.899999999999999</v>
      </c>
      <c r="E14" s="44">
        <f t="shared" si="0"/>
        <v>0.52333216080402012</v>
      </c>
      <c r="F14" s="45">
        <f t="shared" si="1"/>
        <v>1.99</v>
      </c>
      <c r="G14" s="45">
        <f t="shared" si="2"/>
        <v>21.889999999999997</v>
      </c>
      <c r="H14" s="30"/>
      <c r="I14" s="46">
        <f t="shared" si="3"/>
        <v>0.60197499999999993</v>
      </c>
      <c r="J14" s="46">
        <f t="shared" si="4"/>
        <v>2.1889999999999996</v>
      </c>
      <c r="K14" s="45">
        <f t="shared" si="5"/>
        <v>6.6947149999999986</v>
      </c>
      <c r="L14" s="44">
        <f t="shared" si="6"/>
        <v>0.33641783919597984</v>
      </c>
      <c r="N14" s="47">
        <f t="shared" si="7"/>
        <v>17.91</v>
      </c>
      <c r="O14" s="47">
        <f t="shared" si="8"/>
        <v>19.899999999999999</v>
      </c>
      <c r="P14" s="47">
        <f t="shared" si="9"/>
        <v>0.54725000000000001</v>
      </c>
      <c r="Q14" s="47">
        <f t="shared" si="10"/>
        <v>1.99</v>
      </c>
      <c r="R14" s="47">
        <f t="shared" si="11"/>
        <v>4.9584399999999977</v>
      </c>
      <c r="S14" s="48">
        <f t="shared" si="12"/>
        <v>0.27685315466219979</v>
      </c>
      <c r="U14" s="62">
        <v>1</v>
      </c>
      <c r="V14" s="63">
        <f t="shared" si="13"/>
        <v>21.889999999999997</v>
      </c>
      <c r="W14" s="63">
        <f t="shared" si="14"/>
        <v>10.41431</v>
      </c>
      <c r="X14" s="63">
        <f t="shared" si="15"/>
        <v>6.6947149999999986</v>
      </c>
    </row>
    <row r="15" spans="2:24">
      <c r="B15" s="30" t="s">
        <v>197</v>
      </c>
      <c r="C15" s="36">
        <f>'Filé suíno'!E3</f>
        <v>11.454987500000001</v>
      </c>
      <c r="D15" s="43">
        <v>21.9</v>
      </c>
      <c r="E15" s="44">
        <f t="shared" si="0"/>
        <v>0.52305878995433797</v>
      </c>
      <c r="F15" s="45">
        <f t="shared" si="1"/>
        <v>2.19</v>
      </c>
      <c r="G15" s="45">
        <f t="shared" si="2"/>
        <v>24.09</v>
      </c>
      <c r="H15" s="30"/>
      <c r="I15" s="46">
        <f t="shared" si="3"/>
        <v>0.66247500000000004</v>
      </c>
      <c r="J15" s="46">
        <f t="shared" si="4"/>
        <v>2.4090000000000003</v>
      </c>
      <c r="K15" s="45">
        <f t="shared" si="5"/>
        <v>7.3735374999999959</v>
      </c>
      <c r="L15" s="44">
        <f t="shared" si="6"/>
        <v>0.33669121004566194</v>
      </c>
      <c r="N15" s="47">
        <f t="shared" si="7"/>
        <v>19.709999999999997</v>
      </c>
      <c r="O15" s="47">
        <f t="shared" si="8"/>
        <v>21.9</v>
      </c>
      <c r="P15" s="47">
        <f t="shared" si="9"/>
        <v>0.60224999999999995</v>
      </c>
      <c r="Q15" s="47">
        <f t="shared" si="10"/>
        <v>2.19</v>
      </c>
      <c r="R15" s="47">
        <f t="shared" si="11"/>
        <v>5.4627624999999931</v>
      </c>
      <c r="S15" s="48">
        <f t="shared" si="12"/>
        <v>0.27715690005073534</v>
      </c>
      <c r="U15" s="62">
        <v>1</v>
      </c>
      <c r="V15" s="63">
        <f t="shared" si="13"/>
        <v>24.09</v>
      </c>
      <c r="W15" s="63">
        <f t="shared" si="14"/>
        <v>11.454987500000001</v>
      </c>
      <c r="X15" s="63">
        <f t="shared" si="15"/>
        <v>7.3735374999999959</v>
      </c>
    </row>
    <row r="16" spans="2:24">
      <c r="B16" s="30" t="s">
        <v>198</v>
      </c>
      <c r="C16" s="36">
        <f>'Coxa e sobre'!E3</f>
        <v>8.6452305555555569</v>
      </c>
      <c r="D16" s="43">
        <v>18.899999999999999</v>
      </c>
      <c r="E16" s="44">
        <f t="shared" si="0"/>
        <v>0.45741960611405064</v>
      </c>
      <c r="F16" s="45">
        <f t="shared" si="1"/>
        <v>1.89</v>
      </c>
      <c r="G16" s="45">
        <f t="shared" si="2"/>
        <v>20.79</v>
      </c>
      <c r="H16" s="30"/>
      <c r="I16" s="46">
        <f t="shared" si="3"/>
        <v>0.57172499999999993</v>
      </c>
      <c r="J16" s="46">
        <f t="shared" si="4"/>
        <v>2.0790000000000002</v>
      </c>
      <c r="K16" s="45">
        <f t="shared" si="5"/>
        <v>7.6040444444444404</v>
      </c>
      <c r="L16" s="44">
        <f t="shared" si="6"/>
        <v>0.40233039388594927</v>
      </c>
      <c r="N16" s="47">
        <f t="shared" si="7"/>
        <v>17.009999999999998</v>
      </c>
      <c r="O16" s="47">
        <f t="shared" si="8"/>
        <v>18.899999999999999</v>
      </c>
      <c r="P16" s="47">
        <f t="shared" si="9"/>
        <v>0.51974999999999993</v>
      </c>
      <c r="Q16" s="47">
        <f t="shared" si="10"/>
        <v>1.89</v>
      </c>
      <c r="R16" s="47">
        <f t="shared" si="11"/>
        <v>5.9550194444444422</v>
      </c>
      <c r="S16" s="48">
        <f t="shared" si="12"/>
        <v>0.35008932653994373</v>
      </c>
      <c r="U16" s="62">
        <v>1</v>
      </c>
      <c r="V16" s="63">
        <f t="shared" si="13"/>
        <v>20.79</v>
      </c>
      <c r="W16" s="63">
        <f t="shared" si="14"/>
        <v>8.6452305555555569</v>
      </c>
      <c r="X16" s="63">
        <f t="shared" si="15"/>
        <v>7.6040444444444404</v>
      </c>
    </row>
    <row r="17" spans="2:24">
      <c r="B17" s="30" t="s">
        <v>106</v>
      </c>
      <c r="C17" s="36">
        <f>Estrogonofre!E3</f>
        <v>10.74531</v>
      </c>
      <c r="D17" s="43">
        <v>21.9</v>
      </c>
      <c r="E17" s="44">
        <f t="shared" si="0"/>
        <v>0.49065342465753425</v>
      </c>
      <c r="F17" s="45">
        <f t="shared" si="1"/>
        <v>2.19</v>
      </c>
      <c r="G17" s="45">
        <f t="shared" si="2"/>
        <v>24.09</v>
      </c>
      <c r="H17" s="30"/>
      <c r="I17" s="46">
        <f t="shared" si="3"/>
        <v>0.66247500000000004</v>
      </c>
      <c r="J17" s="46">
        <f t="shared" si="4"/>
        <v>2.4090000000000003</v>
      </c>
      <c r="K17" s="45">
        <f t="shared" si="5"/>
        <v>8.0832149999999974</v>
      </c>
      <c r="L17" s="44">
        <f t="shared" si="6"/>
        <v>0.36909657534246565</v>
      </c>
      <c r="N17" s="47">
        <f t="shared" si="7"/>
        <v>19.709999999999997</v>
      </c>
      <c r="O17" s="47">
        <f t="shared" si="8"/>
        <v>21.9</v>
      </c>
      <c r="P17" s="47">
        <f t="shared" si="9"/>
        <v>0.60224999999999995</v>
      </c>
      <c r="Q17" s="47">
        <f t="shared" si="10"/>
        <v>2.19</v>
      </c>
      <c r="R17" s="47">
        <f t="shared" si="11"/>
        <v>6.1724399999999946</v>
      </c>
      <c r="S17" s="48">
        <f t="shared" si="12"/>
        <v>0.31316286149162836</v>
      </c>
      <c r="U17" s="62">
        <v>1</v>
      </c>
      <c r="V17" s="63">
        <f t="shared" si="13"/>
        <v>24.09</v>
      </c>
      <c r="W17" s="63">
        <f t="shared" si="14"/>
        <v>10.74531</v>
      </c>
      <c r="X17" s="63">
        <f t="shared" si="15"/>
        <v>8.0832149999999974</v>
      </c>
    </row>
    <row r="18" spans="2:24">
      <c r="B18" s="30" t="s">
        <v>229</v>
      </c>
      <c r="C18" s="36">
        <f>'Salada verde'!E3</f>
        <v>5.3823208333333339</v>
      </c>
      <c r="D18" s="43">
        <v>0</v>
      </c>
      <c r="E18" s="44" t="e">
        <f t="shared" ref="E18:E19" si="16">C18/D18</f>
        <v>#DIV/0!</v>
      </c>
      <c r="F18" s="45">
        <f t="shared" ref="F18:F19" si="17">D18*$F$4</f>
        <v>0</v>
      </c>
      <c r="G18" s="45">
        <f t="shared" ref="G18:G19" si="18">F18+D18</f>
        <v>0</v>
      </c>
      <c r="H18" s="30"/>
      <c r="I18" s="46">
        <f t="shared" ref="I18:I19" si="19">G18*$I$4</f>
        <v>0</v>
      </c>
      <c r="J18" s="46">
        <f t="shared" ref="J18:J19" si="20">G18*$J$4</f>
        <v>0</v>
      </c>
      <c r="K18" s="45">
        <f t="shared" ref="K18:K19" si="21">D18-C18-I18-J18</f>
        <v>-5.3823208333333339</v>
      </c>
      <c r="L18" s="44" t="e">
        <f t="shared" ref="L18:L19" si="22">K18/D18</f>
        <v>#DIV/0!</v>
      </c>
      <c r="N18" s="47">
        <f t="shared" ref="N18:N19" si="23">D18-(D18*$N$4)</f>
        <v>0</v>
      </c>
      <c r="O18" s="47">
        <f t="shared" ref="O18:O19" si="24">N18+F18</f>
        <v>0</v>
      </c>
      <c r="P18" s="47">
        <f t="shared" ref="P18:P19" si="25">O18*$P$4</f>
        <v>0</v>
      </c>
      <c r="Q18" s="47">
        <f t="shared" ref="Q18:Q19" si="26">O18*$Q$4</f>
        <v>0</v>
      </c>
      <c r="R18" s="47">
        <f t="shared" ref="R18:R19" si="27">N18-P18-Q18-C18</f>
        <v>-5.3823208333333339</v>
      </c>
      <c r="S18" s="48" t="e">
        <f t="shared" ref="S18:S19" si="28">R18/N18</f>
        <v>#DIV/0!</v>
      </c>
      <c r="U18" s="62">
        <v>1</v>
      </c>
      <c r="V18" s="63">
        <f t="shared" ref="V18:V19" si="29">U18*G18</f>
        <v>0</v>
      </c>
      <c r="W18" s="63">
        <f t="shared" ref="W18:W19" si="30">U18*C18</f>
        <v>5.3823208333333339</v>
      </c>
      <c r="X18" s="63">
        <f t="shared" ref="X18:X19" si="31">U18*K18</f>
        <v>-5.3823208333333339</v>
      </c>
    </row>
    <row r="19" spans="2:24">
      <c r="B19" s="30" t="s">
        <v>232</v>
      </c>
      <c r="C19" s="36">
        <f>'Salada campanha'!E3</f>
        <v>8.6131541666666678</v>
      </c>
      <c r="D19" s="43">
        <v>0</v>
      </c>
      <c r="E19" s="44" t="e">
        <f t="shared" si="16"/>
        <v>#DIV/0!</v>
      </c>
      <c r="F19" s="45">
        <f t="shared" si="17"/>
        <v>0</v>
      </c>
      <c r="G19" s="45">
        <f t="shared" si="18"/>
        <v>0</v>
      </c>
      <c r="H19" s="30"/>
      <c r="I19" s="46">
        <f t="shared" si="19"/>
        <v>0</v>
      </c>
      <c r="J19" s="46">
        <f t="shared" si="20"/>
        <v>0</v>
      </c>
      <c r="K19" s="45">
        <f t="shared" si="21"/>
        <v>-8.6131541666666678</v>
      </c>
      <c r="L19" s="44" t="e">
        <f t="shared" si="22"/>
        <v>#DIV/0!</v>
      </c>
      <c r="N19" s="47">
        <f t="shared" si="23"/>
        <v>0</v>
      </c>
      <c r="O19" s="47">
        <f t="shared" si="24"/>
        <v>0</v>
      </c>
      <c r="P19" s="47">
        <f t="shared" si="25"/>
        <v>0</v>
      </c>
      <c r="Q19" s="47">
        <f t="shared" si="26"/>
        <v>0</v>
      </c>
      <c r="R19" s="47">
        <f t="shared" si="27"/>
        <v>-8.6131541666666678</v>
      </c>
      <c r="S19" s="48" t="e">
        <f t="shared" si="28"/>
        <v>#DIV/0!</v>
      </c>
      <c r="U19" s="62">
        <v>1</v>
      </c>
      <c r="V19" s="63">
        <f t="shared" si="29"/>
        <v>0</v>
      </c>
      <c r="W19" s="63">
        <f t="shared" si="30"/>
        <v>8.6131541666666678</v>
      </c>
      <c r="X19" s="63">
        <f t="shared" si="31"/>
        <v>-8.6131541666666678</v>
      </c>
    </row>
    <row r="20" spans="2:24">
      <c r="B20" s="30" t="s">
        <v>192</v>
      </c>
      <c r="C20" s="36">
        <f>'Parmegiana Filé'!E3</f>
        <v>27.343319999999999</v>
      </c>
      <c r="D20" s="43">
        <v>68.900000000000006</v>
      </c>
      <c r="E20" s="44">
        <f>C20/D20</f>
        <v>0.39685515239477498</v>
      </c>
      <c r="F20" s="45">
        <f>D20*$F$4</f>
        <v>6.8900000000000006</v>
      </c>
      <c r="G20" s="45">
        <f>F20+D20</f>
        <v>75.790000000000006</v>
      </c>
      <c r="H20" s="30"/>
      <c r="I20" s="46">
        <f>G20*$I$4</f>
        <v>2.084225</v>
      </c>
      <c r="J20" s="46">
        <f>G20*$J$4</f>
        <v>7.5790000000000006</v>
      </c>
      <c r="K20" s="45">
        <f>D20-C20-I20-J20</f>
        <v>31.89345500000001</v>
      </c>
      <c r="L20" s="44">
        <f>K20/D20</f>
        <v>0.46289484760522509</v>
      </c>
      <c r="N20" s="47">
        <f>D20-(D20*$N$4)</f>
        <v>62.010000000000005</v>
      </c>
      <c r="O20" s="47">
        <f>N20+F20</f>
        <v>68.900000000000006</v>
      </c>
      <c r="P20" s="47">
        <f>O20*$P$4</f>
        <v>1.8947500000000002</v>
      </c>
      <c r="Q20" s="47">
        <f>O20*$Q$4</f>
        <v>6.8900000000000006</v>
      </c>
      <c r="R20" s="47">
        <f>N20-P20-Q20-C20</f>
        <v>25.881930000000004</v>
      </c>
      <c r="S20" s="48">
        <f>R20/N20</f>
        <v>0.41738316400580555</v>
      </c>
      <c r="U20" s="62">
        <v>1</v>
      </c>
      <c r="V20" s="63">
        <f t="shared" ref="V20:V27" si="32">U20*G20</f>
        <v>75.790000000000006</v>
      </c>
      <c r="W20" s="63">
        <f t="shared" ref="W20:W27" si="33">U20*C20</f>
        <v>27.343319999999999</v>
      </c>
      <c r="X20" s="63">
        <f t="shared" ref="X20:X27" si="34">U20*K20</f>
        <v>31.89345500000001</v>
      </c>
    </row>
    <row r="21" spans="2:24">
      <c r="B21" s="30" t="s">
        <v>241</v>
      </c>
      <c r="C21" s="36">
        <f>'Filé ao queijo'!E3</f>
        <v>24.981647500000001</v>
      </c>
      <c r="D21" s="43">
        <v>66.900000000000006</v>
      </c>
      <c r="E21" s="44">
        <f t="shared" ref="E21:E27" si="35">C21/D21</f>
        <v>0.37341775037369207</v>
      </c>
      <c r="F21" s="45">
        <f t="shared" ref="F21:F27" si="36">D21*$F$4</f>
        <v>6.6900000000000013</v>
      </c>
      <c r="G21" s="45">
        <f t="shared" ref="G21:G27" si="37">F21+D21</f>
        <v>73.59</v>
      </c>
      <c r="H21" s="30"/>
      <c r="I21" s="46">
        <f t="shared" ref="I21:I27" si="38">G21*$I$4</f>
        <v>2.0237250000000002</v>
      </c>
      <c r="J21" s="46">
        <f t="shared" ref="J21:J27" si="39">G21*$J$4</f>
        <v>7.3590000000000009</v>
      </c>
      <c r="K21" s="45">
        <f t="shared" ref="K21:K27" si="40">D21-C21-I21-J21</f>
        <v>32.535627500000004</v>
      </c>
      <c r="L21" s="44">
        <f t="shared" ref="L21:L27" si="41">K21/D21</f>
        <v>0.48633224962630794</v>
      </c>
      <c r="N21" s="47">
        <f t="shared" ref="N21:N27" si="42">D21-(D21*$N$4)</f>
        <v>60.210000000000008</v>
      </c>
      <c r="O21" s="47">
        <f t="shared" ref="O21:O27" si="43">N21+F21</f>
        <v>66.900000000000006</v>
      </c>
      <c r="P21" s="47">
        <f t="shared" ref="P21:P27" si="44">O21*$P$4</f>
        <v>1.8397500000000002</v>
      </c>
      <c r="Q21" s="47">
        <f t="shared" ref="Q21:Q27" si="45">O21*$Q$4</f>
        <v>6.6900000000000013</v>
      </c>
      <c r="R21" s="47">
        <f t="shared" ref="R21:R27" si="46">N21-P21-Q21-C21</f>
        <v>26.6986025</v>
      </c>
      <c r="S21" s="48">
        <f t="shared" ref="S21:S27" si="47">R21/N21</f>
        <v>0.44342472180700876</v>
      </c>
      <c r="U21" s="62">
        <v>1</v>
      </c>
      <c r="V21" s="63">
        <f t="shared" si="32"/>
        <v>73.59</v>
      </c>
      <c r="W21" s="63">
        <f t="shared" si="33"/>
        <v>24.981647500000001</v>
      </c>
      <c r="X21" s="63">
        <f t="shared" si="34"/>
        <v>32.535627500000004</v>
      </c>
    </row>
    <row r="22" spans="2:24">
      <c r="B22" s="30" t="s">
        <v>256</v>
      </c>
      <c r="C22" s="36">
        <f>'Filé madeira'!E3</f>
        <v>13.131772500000002</v>
      </c>
      <c r="D22" s="43">
        <v>37.9</v>
      </c>
      <c r="E22" s="44">
        <f t="shared" si="35"/>
        <v>0.3464847625329816</v>
      </c>
      <c r="F22" s="45">
        <f t="shared" si="36"/>
        <v>3.79</v>
      </c>
      <c r="G22" s="45">
        <f t="shared" si="37"/>
        <v>41.69</v>
      </c>
      <c r="H22" s="30"/>
      <c r="I22" s="46">
        <f t="shared" si="38"/>
        <v>1.1464749999999999</v>
      </c>
      <c r="J22" s="46">
        <f t="shared" si="39"/>
        <v>4.1689999999999996</v>
      </c>
      <c r="K22" s="45">
        <f t="shared" si="40"/>
        <v>19.452752499999995</v>
      </c>
      <c r="L22" s="44">
        <f t="shared" si="41"/>
        <v>0.51326523746701835</v>
      </c>
      <c r="N22" s="47">
        <f t="shared" si="42"/>
        <v>34.11</v>
      </c>
      <c r="O22" s="47">
        <f t="shared" si="43"/>
        <v>37.9</v>
      </c>
      <c r="P22" s="47">
        <f t="shared" si="44"/>
        <v>1.0422499999999999</v>
      </c>
      <c r="Q22" s="47">
        <f t="shared" si="45"/>
        <v>3.79</v>
      </c>
      <c r="R22" s="47">
        <f t="shared" si="46"/>
        <v>16.145977499999994</v>
      </c>
      <c r="S22" s="48">
        <f t="shared" si="47"/>
        <v>0.47335026385224255</v>
      </c>
      <c r="U22" s="62">
        <v>1</v>
      </c>
      <c r="V22" s="63">
        <f t="shared" si="32"/>
        <v>41.69</v>
      </c>
      <c r="W22" s="63">
        <f t="shared" si="33"/>
        <v>13.131772500000002</v>
      </c>
      <c r="X22" s="63">
        <f t="shared" si="34"/>
        <v>19.452752499999995</v>
      </c>
    </row>
    <row r="23" spans="2:24">
      <c r="B23" s="30" t="s">
        <v>99</v>
      </c>
      <c r="C23" s="36">
        <f>'Filé tropical'!E3</f>
        <v>13.248528055555553</v>
      </c>
      <c r="D23" s="43">
        <v>39.9</v>
      </c>
      <c r="E23" s="44">
        <f t="shared" si="35"/>
        <v>0.33204330966304646</v>
      </c>
      <c r="F23" s="45">
        <f t="shared" si="36"/>
        <v>3.99</v>
      </c>
      <c r="G23" s="45">
        <f t="shared" si="37"/>
        <v>43.89</v>
      </c>
      <c r="H23" s="30"/>
      <c r="I23" s="46">
        <f t="shared" si="38"/>
        <v>1.2069750000000001</v>
      </c>
      <c r="J23" s="46">
        <f t="shared" si="39"/>
        <v>4.3890000000000002</v>
      </c>
      <c r="K23" s="45">
        <f t="shared" si="40"/>
        <v>21.055496944444446</v>
      </c>
      <c r="L23" s="44">
        <f t="shared" si="41"/>
        <v>0.5277066903369535</v>
      </c>
      <c r="N23" s="47">
        <f t="shared" si="42"/>
        <v>35.909999999999997</v>
      </c>
      <c r="O23" s="47">
        <f t="shared" si="43"/>
        <v>39.9</v>
      </c>
      <c r="P23" s="47">
        <f t="shared" si="44"/>
        <v>1.0972500000000001</v>
      </c>
      <c r="Q23" s="47">
        <f t="shared" si="45"/>
        <v>3.99</v>
      </c>
      <c r="R23" s="47">
        <f t="shared" si="46"/>
        <v>17.574221944444439</v>
      </c>
      <c r="S23" s="48">
        <f t="shared" si="47"/>
        <v>0.48939632259661486</v>
      </c>
      <c r="U23" s="62">
        <v>1</v>
      </c>
      <c r="V23" s="63">
        <f t="shared" si="32"/>
        <v>43.89</v>
      </c>
      <c r="W23" s="63">
        <f t="shared" si="33"/>
        <v>13.248528055555553</v>
      </c>
      <c r="X23" s="63">
        <f t="shared" si="34"/>
        <v>21.055496944444446</v>
      </c>
    </row>
    <row r="24" spans="2:24">
      <c r="B24" s="30" t="s">
        <v>239</v>
      </c>
      <c r="C24" s="36">
        <f>Rabada!E3</f>
        <v>5.7133225000000003</v>
      </c>
      <c r="D24" s="43">
        <v>24.9</v>
      </c>
      <c r="E24" s="44">
        <f t="shared" si="35"/>
        <v>0.22945070281124499</v>
      </c>
      <c r="F24" s="45">
        <f t="shared" si="36"/>
        <v>2.4900000000000002</v>
      </c>
      <c r="G24" s="45">
        <f t="shared" si="37"/>
        <v>27.39</v>
      </c>
      <c r="H24" s="30"/>
      <c r="I24" s="46">
        <f t="shared" si="38"/>
        <v>0.75322500000000003</v>
      </c>
      <c r="J24" s="46">
        <f t="shared" si="39"/>
        <v>2.7390000000000003</v>
      </c>
      <c r="K24" s="45">
        <f t="shared" si="40"/>
        <v>15.694452499999997</v>
      </c>
      <c r="L24" s="44">
        <f t="shared" si="41"/>
        <v>0.63029929718875499</v>
      </c>
      <c r="N24" s="47">
        <f t="shared" si="42"/>
        <v>22.409999999999997</v>
      </c>
      <c r="O24" s="47">
        <f t="shared" si="43"/>
        <v>24.9</v>
      </c>
      <c r="P24" s="47">
        <f t="shared" si="44"/>
        <v>0.68474999999999997</v>
      </c>
      <c r="Q24" s="47">
        <f t="shared" si="45"/>
        <v>2.4900000000000002</v>
      </c>
      <c r="R24" s="47">
        <f t="shared" si="46"/>
        <v>13.521927499999993</v>
      </c>
      <c r="S24" s="48">
        <f t="shared" si="47"/>
        <v>0.60338810798750542</v>
      </c>
      <c r="U24" s="62">
        <v>1</v>
      </c>
      <c r="V24" s="63">
        <f t="shared" si="32"/>
        <v>27.39</v>
      </c>
      <c r="W24" s="63">
        <f t="shared" si="33"/>
        <v>5.7133225000000003</v>
      </c>
      <c r="X24" s="63">
        <f t="shared" si="34"/>
        <v>15.694452499999997</v>
      </c>
    </row>
    <row r="25" spans="2:24">
      <c r="B25" s="30" t="s">
        <v>278</v>
      </c>
      <c r="C25" s="36">
        <f>Picadinho!E3</f>
        <v>11.643493333333332</v>
      </c>
      <c r="D25" s="43">
        <v>38</v>
      </c>
      <c r="E25" s="44">
        <f t="shared" si="35"/>
        <v>0.30640771929824556</v>
      </c>
      <c r="F25" s="45">
        <f t="shared" si="36"/>
        <v>3.8000000000000003</v>
      </c>
      <c r="G25" s="45">
        <f t="shared" si="37"/>
        <v>41.8</v>
      </c>
      <c r="H25" s="30"/>
      <c r="I25" s="46">
        <f t="shared" si="38"/>
        <v>1.1495</v>
      </c>
      <c r="J25" s="46">
        <f t="shared" si="39"/>
        <v>4.18</v>
      </c>
      <c r="K25" s="45">
        <f t="shared" si="40"/>
        <v>21.027006666666669</v>
      </c>
      <c r="L25" s="44">
        <f t="shared" si="41"/>
        <v>0.5533422807017544</v>
      </c>
      <c r="N25" s="47">
        <f t="shared" si="42"/>
        <v>34.200000000000003</v>
      </c>
      <c r="O25" s="47">
        <f t="shared" si="43"/>
        <v>38</v>
      </c>
      <c r="P25" s="47">
        <f t="shared" si="44"/>
        <v>1.0449999999999999</v>
      </c>
      <c r="Q25" s="47">
        <f t="shared" si="45"/>
        <v>3.8000000000000003</v>
      </c>
      <c r="R25" s="47">
        <f t="shared" si="46"/>
        <v>17.711506666666669</v>
      </c>
      <c r="S25" s="48">
        <f t="shared" si="47"/>
        <v>0.51788031189083816</v>
      </c>
      <c r="U25" s="62">
        <v>1</v>
      </c>
      <c r="V25" s="63">
        <f t="shared" si="32"/>
        <v>41.8</v>
      </c>
      <c r="W25" s="63">
        <f t="shared" si="33"/>
        <v>11.643493333333332</v>
      </c>
      <c r="X25" s="63">
        <f t="shared" si="34"/>
        <v>21.027006666666669</v>
      </c>
    </row>
    <row r="26" spans="2:24">
      <c r="B26" s="30" t="s">
        <v>280</v>
      </c>
      <c r="C26" s="36">
        <f>'Picanha grelhada'!E3</f>
        <v>12.324015555555556</v>
      </c>
      <c r="D26" s="43">
        <v>39.9</v>
      </c>
      <c r="E26" s="44">
        <f t="shared" si="35"/>
        <v>0.30887257031467563</v>
      </c>
      <c r="F26" s="45">
        <f t="shared" si="36"/>
        <v>3.99</v>
      </c>
      <c r="G26" s="45">
        <f t="shared" si="37"/>
        <v>43.89</v>
      </c>
      <c r="H26" s="30"/>
      <c r="I26" s="46">
        <f t="shared" si="38"/>
        <v>1.2069750000000001</v>
      </c>
      <c r="J26" s="46">
        <f t="shared" si="39"/>
        <v>4.3890000000000002</v>
      </c>
      <c r="K26" s="45">
        <f t="shared" si="40"/>
        <v>21.980009444444445</v>
      </c>
      <c r="L26" s="44">
        <f t="shared" si="41"/>
        <v>0.55087742968532449</v>
      </c>
      <c r="N26" s="47">
        <f t="shared" si="42"/>
        <v>35.909999999999997</v>
      </c>
      <c r="O26" s="47">
        <f t="shared" si="43"/>
        <v>39.9</v>
      </c>
      <c r="P26" s="47">
        <f t="shared" si="44"/>
        <v>1.0972500000000001</v>
      </c>
      <c r="Q26" s="47">
        <f t="shared" si="45"/>
        <v>3.99</v>
      </c>
      <c r="R26" s="47">
        <f t="shared" si="46"/>
        <v>18.498734444444437</v>
      </c>
      <c r="S26" s="48">
        <f t="shared" si="47"/>
        <v>0.51514158853924918</v>
      </c>
      <c r="U26" s="62">
        <v>1</v>
      </c>
      <c r="V26" s="63">
        <f t="shared" si="32"/>
        <v>43.89</v>
      </c>
      <c r="W26" s="63">
        <f t="shared" si="33"/>
        <v>12.324015555555556</v>
      </c>
      <c r="X26" s="63">
        <f t="shared" si="34"/>
        <v>21.980009444444445</v>
      </c>
    </row>
    <row r="27" spans="2:24">
      <c r="B27" s="30" t="s">
        <v>282</v>
      </c>
      <c r="C27" s="36">
        <f>'Picanha alho'!E3</f>
        <v>24.452448749999999</v>
      </c>
      <c r="D27" s="43">
        <v>86</v>
      </c>
      <c r="E27" s="44">
        <f t="shared" si="35"/>
        <v>0.28433079941860462</v>
      </c>
      <c r="F27" s="45">
        <f t="shared" si="36"/>
        <v>8.6</v>
      </c>
      <c r="G27" s="45">
        <f t="shared" si="37"/>
        <v>94.6</v>
      </c>
      <c r="H27" s="30"/>
      <c r="I27" s="46">
        <f t="shared" si="38"/>
        <v>2.6014999999999997</v>
      </c>
      <c r="J27" s="46">
        <f t="shared" si="39"/>
        <v>9.4599999999999991</v>
      </c>
      <c r="K27" s="45">
        <f t="shared" si="40"/>
        <v>49.486051249999996</v>
      </c>
      <c r="L27" s="44">
        <f t="shared" si="41"/>
        <v>0.57541920058139528</v>
      </c>
      <c r="N27" s="47">
        <f t="shared" si="42"/>
        <v>77.400000000000006</v>
      </c>
      <c r="O27" s="47">
        <f t="shared" si="43"/>
        <v>86</v>
      </c>
      <c r="P27" s="47">
        <f t="shared" si="44"/>
        <v>2.3650000000000002</v>
      </c>
      <c r="Q27" s="47">
        <f t="shared" si="45"/>
        <v>8.6</v>
      </c>
      <c r="R27" s="47">
        <f t="shared" si="46"/>
        <v>41.982551250000014</v>
      </c>
      <c r="S27" s="48">
        <f t="shared" si="47"/>
        <v>0.54241022286821716</v>
      </c>
      <c r="U27" s="62">
        <v>1</v>
      </c>
      <c r="V27" s="63">
        <f t="shared" si="32"/>
        <v>94.6</v>
      </c>
      <c r="W27" s="63">
        <f t="shared" si="33"/>
        <v>24.452448749999999</v>
      </c>
      <c r="X27" s="63">
        <f t="shared" si="34"/>
        <v>49.486051249999996</v>
      </c>
    </row>
    <row r="28" spans="2:24">
      <c r="B28" s="30" t="s">
        <v>40</v>
      </c>
      <c r="C28" s="36">
        <f>'Peito de frango'!E3</f>
        <v>16.135019999999997</v>
      </c>
      <c r="D28" s="43">
        <v>49.9</v>
      </c>
      <c r="E28" s="44">
        <f>C28/D28</f>
        <v>0.3233470941883767</v>
      </c>
      <c r="F28" s="45">
        <f>D28*$F$4</f>
        <v>4.99</v>
      </c>
      <c r="G28" s="45">
        <f>F28+D28</f>
        <v>54.89</v>
      </c>
      <c r="H28" s="30"/>
      <c r="I28" s="46">
        <f>G28*$I$4</f>
        <v>1.5094750000000001</v>
      </c>
      <c r="J28" s="46">
        <f>G28*$J$4</f>
        <v>5.4890000000000008</v>
      </c>
      <c r="K28" s="45">
        <f>D28-C28-I28-J28</f>
        <v>26.766504999999999</v>
      </c>
      <c r="L28" s="44">
        <f>K28/D28</f>
        <v>0.5364029058116232</v>
      </c>
      <c r="N28" s="47">
        <f>D28-(D28*$N$4)</f>
        <v>44.91</v>
      </c>
      <c r="O28" s="47">
        <f>N28+F28</f>
        <v>49.9</v>
      </c>
      <c r="P28" s="47">
        <f>O28*$P$4</f>
        <v>1.37225</v>
      </c>
      <c r="Q28" s="47">
        <f>O28*$Q$4</f>
        <v>4.99</v>
      </c>
      <c r="R28" s="47">
        <f>N28-P28-Q28-C28</f>
        <v>22.412729999999996</v>
      </c>
      <c r="S28" s="48">
        <f>R28/N28</f>
        <v>0.49905878423513689</v>
      </c>
      <c r="U28" s="62">
        <v>1</v>
      </c>
      <c r="V28" s="63">
        <f t="shared" ref="V28:V30" si="48">U28*G28</f>
        <v>54.89</v>
      </c>
      <c r="W28" s="63">
        <f t="shared" ref="W28:W30" si="49">U28*C28</f>
        <v>16.135019999999997</v>
      </c>
      <c r="X28" s="63">
        <f t="shared" ref="X28:X30" si="50">U28*K28</f>
        <v>26.766504999999999</v>
      </c>
    </row>
    <row r="29" spans="2:24">
      <c r="B29" s="30" t="s">
        <v>284</v>
      </c>
      <c r="C29" s="36">
        <f>'Frango mineiro'!E3</f>
        <v>12.271343194444444</v>
      </c>
      <c r="D29" s="43">
        <v>27.9</v>
      </c>
      <c r="E29" s="44">
        <f t="shared" ref="E29:E30" si="51">C29/D29</f>
        <v>0.43983308940661092</v>
      </c>
      <c r="F29" s="45">
        <f t="shared" ref="F29:F30" si="52">D29*$F$4</f>
        <v>2.79</v>
      </c>
      <c r="G29" s="45">
        <f t="shared" ref="G29:G30" si="53">F29+D29</f>
        <v>30.689999999999998</v>
      </c>
      <c r="H29" s="30"/>
      <c r="I29" s="46">
        <f t="shared" ref="I29:I30" si="54">G29*$I$4</f>
        <v>0.84397499999999992</v>
      </c>
      <c r="J29" s="46">
        <f t="shared" ref="J29:J30" si="55">G29*$J$4</f>
        <v>3.069</v>
      </c>
      <c r="K29" s="45">
        <f t="shared" ref="K29:K30" si="56">D29-C29-I29-J29</f>
        <v>11.715681805555555</v>
      </c>
      <c r="L29" s="44">
        <f t="shared" ref="L29:L30" si="57">K29/D29</f>
        <v>0.41991691059338909</v>
      </c>
      <c r="N29" s="47">
        <f t="shared" ref="N29:N30" si="58">D29-(D29*$N$4)</f>
        <v>25.11</v>
      </c>
      <c r="O29" s="47">
        <f t="shared" ref="O29:O30" si="59">N29+F29</f>
        <v>27.9</v>
      </c>
      <c r="P29" s="47">
        <f t="shared" ref="P29:P30" si="60">O29*$P$4</f>
        <v>0.76724999999999999</v>
      </c>
      <c r="Q29" s="47">
        <f t="shared" ref="Q29:Q30" si="61">O29*$Q$4</f>
        <v>2.79</v>
      </c>
      <c r="R29" s="47">
        <f t="shared" ref="R29:R30" si="62">N29-P29-Q29-C29</f>
        <v>9.2814068055555552</v>
      </c>
      <c r="S29" s="48">
        <f t="shared" ref="S29:S30" si="63">R29/N29</f>
        <v>0.36962990065932122</v>
      </c>
      <c r="U29" s="62">
        <v>1</v>
      </c>
      <c r="V29" s="63">
        <f t="shared" si="48"/>
        <v>30.689999999999998</v>
      </c>
      <c r="W29" s="63">
        <f t="shared" si="49"/>
        <v>12.271343194444444</v>
      </c>
      <c r="X29" s="63">
        <f t="shared" si="50"/>
        <v>11.715681805555555</v>
      </c>
    </row>
    <row r="30" spans="2:24">
      <c r="B30" s="30" t="s">
        <v>285</v>
      </c>
      <c r="C30" s="36">
        <f>'Frango ao queijo'!E3</f>
        <v>13.777647500000002</v>
      </c>
      <c r="D30" s="43">
        <v>55.9</v>
      </c>
      <c r="E30" s="44">
        <f t="shared" si="51"/>
        <v>0.2464695438282648</v>
      </c>
      <c r="F30" s="45">
        <f t="shared" si="52"/>
        <v>5.59</v>
      </c>
      <c r="G30" s="45">
        <f t="shared" si="53"/>
        <v>61.489999999999995</v>
      </c>
      <c r="H30" s="30"/>
      <c r="I30" s="46">
        <f t="shared" si="54"/>
        <v>1.6909749999999999</v>
      </c>
      <c r="J30" s="46">
        <f t="shared" si="55"/>
        <v>6.149</v>
      </c>
      <c r="K30" s="45">
        <f t="shared" si="56"/>
        <v>34.282377499999996</v>
      </c>
      <c r="L30" s="44">
        <f t="shared" si="57"/>
        <v>0.61328045617173521</v>
      </c>
      <c r="N30" s="47">
        <f t="shared" si="58"/>
        <v>50.31</v>
      </c>
      <c r="O30" s="47">
        <f t="shared" si="59"/>
        <v>55.900000000000006</v>
      </c>
      <c r="P30" s="47">
        <f t="shared" si="60"/>
        <v>1.5372500000000002</v>
      </c>
      <c r="Q30" s="47">
        <f t="shared" si="61"/>
        <v>5.5900000000000007</v>
      </c>
      <c r="R30" s="47">
        <f t="shared" si="62"/>
        <v>29.405102499999998</v>
      </c>
      <c r="S30" s="48">
        <f t="shared" si="63"/>
        <v>0.5844782846352613</v>
      </c>
      <c r="U30" s="62">
        <v>1</v>
      </c>
      <c r="V30" s="63">
        <f t="shared" si="48"/>
        <v>61.489999999999995</v>
      </c>
      <c r="W30" s="63">
        <f t="shared" si="49"/>
        <v>13.777647500000002</v>
      </c>
      <c r="X30" s="63">
        <f t="shared" si="50"/>
        <v>34.282377499999996</v>
      </c>
    </row>
    <row r="31" spans="2:24">
      <c r="B31" s="30" t="s">
        <v>96</v>
      </c>
      <c r="C31" s="36">
        <f>'Filé de tilapia 1'!E3</f>
        <v>9.1162933333333331</v>
      </c>
      <c r="D31" s="43"/>
      <c r="E31" s="44" t="e">
        <f>C31/D31</f>
        <v>#DIV/0!</v>
      </c>
      <c r="F31" s="45">
        <f>D31*$F$4</f>
        <v>0</v>
      </c>
      <c r="G31" s="45">
        <f>F31+D31</f>
        <v>0</v>
      </c>
      <c r="H31" s="30"/>
      <c r="I31" s="46">
        <f>G31*$I$4</f>
        <v>0</v>
      </c>
      <c r="J31" s="46">
        <f>G31*$J$4</f>
        <v>0</v>
      </c>
      <c r="K31" s="45">
        <f>D31-C31-I31-J31</f>
        <v>-9.1162933333333331</v>
      </c>
      <c r="L31" s="44" t="e">
        <f>K31/D31</f>
        <v>#DIV/0!</v>
      </c>
      <c r="N31" s="47">
        <f>D31-(D31*$N$4)</f>
        <v>0</v>
      </c>
      <c r="O31" s="47">
        <f>N31+F31</f>
        <v>0</v>
      </c>
      <c r="P31" s="47">
        <f>O31*$P$4</f>
        <v>0</v>
      </c>
      <c r="Q31" s="47">
        <f>O31*$Q$4</f>
        <v>0</v>
      </c>
      <c r="R31" s="47">
        <f>N31-P31-Q31-C31</f>
        <v>-9.1162933333333331</v>
      </c>
      <c r="S31" s="48" t="e">
        <f>R31/N31</f>
        <v>#DIV/0!</v>
      </c>
      <c r="U31" s="62">
        <v>1</v>
      </c>
      <c r="V31" s="63">
        <f t="shared" ref="V31:V36" si="64">U31*G31</f>
        <v>0</v>
      </c>
      <c r="W31" s="63">
        <f t="shared" ref="W31:W36" si="65">U31*C31</f>
        <v>9.1162933333333331</v>
      </c>
      <c r="X31" s="63">
        <f t="shared" ref="X31:X36" si="66">U31*K31</f>
        <v>-9.1162933333333331</v>
      </c>
    </row>
    <row r="32" spans="2:24">
      <c r="B32" s="30" t="s">
        <v>297</v>
      </c>
      <c r="C32" s="36">
        <f>'Filé de tilapia 2'!E3</f>
        <v>8.7565725000000008</v>
      </c>
      <c r="D32" s="43"/>
      <c r="E32" s="44" t="e">
        <f t="shared" ref="E32:E36" si="67">C32/D32</f>
        <v>#DIV/0!</v>
      </c>
      <c r="F32" s="45">
        <f t="shared" ref="F32:F36" si="68">D32*$F$4</f>
        <v>0</v>
      </c>
      <c r="G32" s="45">
        <f t="shared" ref="G32:G36" si="69">F32+D32</f>
        <v>0</v>
      </c>
      <c r="H32" s="30"/>
      <c r="I32" s="46">
        <f t="shared" ref="I32:I36" si="70">G32*$I$4</f>
        <v>0</v>
      </c>
      <c r="J32" s="46">
        <f t="shared" ref="J32:J36" si="71">G32*$J$4</f>
        <v>0</v>
      </c>
      <c r="K32" s="45">
        <f t="shared" ref="K32:K36" si="72">D32-C32-I32-J32</f>
        <v>-8.7565725000000008</v>
      </c>
      <c r="L32" s="44" t="e">
        <f t="shared" ref="L32:L36" si="73">K32/D32</f>
        <v>#DIV/0!</v>
      </c>
      <c r="N32" s="47">
        <f t="shared" ref="N32:N36" si="74">D32-(D32*$N$4)</f>
        <v>0</v>
      </c>
      <c r="O32" s="47">
        <f t="shared" ref="O32:O36" si="75">N32+F32</f>
        <v>0</v>
      </c>
      <c r="P32" s="47">
        <f t="shared" ref="P32:P36" si="76">O32*$P$4</f>
        <v>0</v>
      </c>
      <c r="Q32" s="47">
        <f t="shared" ref="Q32:Q36" si="77">O32*$Q$4</f>
        <v>0</v>
      </c>
      <c r="R32" s="47">
        <f t="shared" ref="R32:R36" si="78">N32-P32-Q32-C32</f>
        <v>-8.7565725000000008</v>
      </c>
      <c r="S32" s="48" t="e">
        <f t="shared" ref="S32:S36" si="79">R32/N32</f>
        <v>#DIV/0!</v>
      </c>
      <c r="U32" s="62">
        <v>1</v>
      </c>
      <c r="V32" s="63">
        <f t="shared" si="64"/>
        <v>0</v>
      </c>
      <c r="W32" s="63">
        <f t="shared" si="65"/>
        <v>8.7565725000000008</v>
      </c>
      <c r="X32" s="63">
        <f t="shared" si="66"/>
        <v>-8.7565725000000008</v>
      </c>
    </row>
    <row r="33" spans="2:24">
      <c r="B33" s="30" t="s">
        <v>298</v>
      </c>
      <c r="C33" s="36">
        <f>'Filé de tilapia 3'!E3</f>
        <v>13.6489475</v>
      </c>
      <c r="D33" s="43"/>
      <c r="E33" s="44" t="e">
        <f t="shared" si="67"/>
        <v>#DIV/0!</v>
      </c>
      <c r="F33" s="45">
        <f t="shared" si="68"/>
        <v>0</v>
      </c>
      <c r="G33" s="45">
        <f t="shared" si="69"/>
        <v>0</v>
      </c>
      <c r="H33" s="30"/>
      <c r="I33" s="46">
        <f t="shared" si="70"/>
        <v>0</v>
      </c>
      <c r="J33" s="46">
        <f t="shared" si="71"/>
        <v>0</v>
      </c>
      <c r="K33" s="45">
        <f t="shared" si="72"/>
        <v>-13.6489475</v>
      </c>
      <c r="L33" s="44" t="e">
        <f t="shared" si="73"/>
        <v>#DIV/0!</v>
      </c>
      <c r="N33" s="47">
        <f t="shared" si="74"/>
        <v>0</v>
      </c>
      <c r="O33" s="47">
        <f t="shared" si="75"/>
        <v>0</v>
      </c>
      <c r="P33" s="47">
        <f t="shared" si="76"/>
        <v>0</v>
      </c>
      <c r="Q33" s="47">
        <f t="shared" si="77"/>
        <v>0</v>
      </c>
      <c r="R33" s="47">
        <f t="shared" si="78"/>
        <v>-13.6489475</v>
      </c>
      <c r="S33" s="48" t="e">
        <f t="shared" si="79"/>
        <v>#DIV/0!</v>
      </c>
      <c r="U33" s="62">
        <v>1</v>
      </c>
      <c r="V33" s="63">
        <f t="shared" si="64"/>
        <v>0</v>
      </c>
      <c r="W33" s="63">
        <f t="shared" si="65"/>
        <v>13.6489475</v>
      </c>
      <c r="X33" s="63">
        <f t="shared" si="66"/>
        <v>-13.6489475</v>
      </c>
    </row>
    <row r="34" spans="2:24">
      <c r="B34" s="30" t="s">
        <v>299</v>
      </c>
      <c r="C34" s="36">
        <f>'Filé de tilapia 4'!E3</f>
        <v>7.9565725</v>
      </c>
      <c r="D34" s="43"/>
      <c r="E34" s="44" t="e">
        <f t="shared" si="67"/>
        <v>#DIV/0!</v>
      </c>
      <c r="F34" s="45">
        <f t="shared" si="68"/>
        <v>0</v>
      </c>
      <c r="G34" s="45">
        <f t="shared" si="69"/>
        <v>0</v>
      </c>
      <c r="H34" s="30"/>
      <c r="I34" s="46">
        <f t="shared" si="70"/>
        <v>0</v>
      </c>
      <c r="J34" s="46">
        <f t="shared" si="71"/>
        <v>0</v>
      </c>
      <c r="K34" s="45">
        <f t="shared" si="72"/>
        <v>-7.9565725</v>
      </c>
      <c r="L34" s="44" t="e">
        <f t="shared" si="73"/>
        <v>#DIV/0!</v>
      </c>
      <c r="N34" s="47">
        <f t="shared" si="74"/>
        <v>0</v>
      </c>
      <c r="O34" s="47">
        <f t="shared" si="75"/>
        <v>0</v>
      </c>
      <c r="P34" s="47">
        <f t="shared" si="76"/>
        <v>0</v>
      </c>
      <c r="Q34" s="47">
        <f t="shared" si="77"/>
        <v>0</v>
      </c>
      <c r="R34" s="47">
        <f t="shared" si="78"/>
        <v>-7.9565725</v>
      </c>
      <c r="S34" s="48" t="e">
        <f t="shared" si="79"/>
        <v>#DIV/0!</v>
      </c>
      <c r="U34" s="62">
        <v>1</v>
      </c>
      <c r="V34" s="63">
        <f t="shared" si="64"/>
        <v>0</v>
      </c>
      <c r="W34" s="63">
        <f t="shared" si="65"/>
        <v>7.9565725</v>
      </c>
      <c r="X34" s="63">
        <f t="shared" si="66"/>
        <v>-7.9565725</v>
      </c>
    </row>
    <row r="35" spans="2:24">
      <c r="B35" s="30" t="s">
        <v>311</v>
      </c>
      <c r="C35" s="36">
        <f>Moqueca!E3</f>
        <v>14.167860000000001</v>
      </c>
      <c r="D35" s="43"/>
      <c r="E35" s="44" t="e">
        <f t="shared" si="67"/>
        <v>#DIV/0!</v>
      </c>
      <c r="F35" s="45">
        <f t="shared" si="68"/>
        <v>0</v>
      </c>
      <c r="G35" s="45">
        <f t="shared" si="69"/>
        <v>0</v>
      </c>
      <c r="H35" s="30"/>
      <c r="I35" s="46">
        <f t="shared" si="70"/>
        <v>0</v>
      </c>
      <c r="J35" s="46">
        <f t="shared" si="71"/>
        <v>0</v>
      </c>
      <c r="K35" s="45">
        <f t="shared" si="72"/>
        <v>-14.167860000000001</v>
      </c>
      <c r="L35" s="44" t="e">
        <f t="shared" si="73"/>
        <v>#DIV/0!</v>
      </c>
      <c r="N35" s="47">
        <f t="shared" si="74"/>
        <v>0</v>
      </c>
      <c r="O35" s="47">
        <f t="shared" si="75"/>
        <v>0</v>
      </c>
      <c r="P35" s="47">
        <f t="shared" si="76"/>
        <v>0</v>
      </c>
      <c r="Q35" s="47">
        <f t="shared" si="77"/>
        <v>0</v>
      </c>
      <c r="R35" s="47">
        <f t="shared" si="78"/>
        <v>-14.167860000000001</v>
      </c>
      <c r="S35" s="48" t="e">
        <f t="shared" si="79"/>
        <v>#DIV/0!</v>
      </c>
      <c r="U35" s="62">
        <v>1</v>
      </c>
      <c r="V35" s="63">
        <f t="shared" si="64"/>
        <v>0</v>
      </c>
      <c r="W35" s="63">
        <f t="shared" si="65"/>
        <v>14.167860000000001</v>
      </c>
      <c r="X35" s="63">
        <f t="shared" si="66"/>
        <v>-14.167860000000001</v>
      </c>
    </row>
    <row r="36" spans="2:24">
      <c r="B36" s="30" t="s">
        <v>312</v>
      </c>
      <c r="C36" s="36">
        <f>'Moqueca Capixaba'!E3</f>
        <v>10.614526666666668</v>
      </c>
      <c r="D36" s="43"/>
      <c r="E36" s="44" t="e">
        <f t="shared" si="67"/>
        <v>#DIV/0!</v>
      </c>
      <c r="F36" s="45">
        <f t="shared" si="68"/>
        <v>0</v>
      </c>
      <c r="G36" s="45">
        <f t="shared" si="69"/>
        <v>0</v>
      </c>
      <c r="H36" s="30"/>
      <c r="I36" s="46">
        <f t="shared" si="70"/>
        <v>0</v>
      </c>
      <c r="J36" s="46">
        <f t="shared" si="71"/>
        <v>0</v>
      </c>
      <c r="K36" s="45">
        <f t="shared" si="72"/>
        <v>-10.614526666666668</v>
      </c>
      <c r="L36" s="44" t="e">
        <f t="shared" si="73"/>
        <v>#DIV/0!</v>
      </c>
      <c r="N36" s="47">
        <f t="shared" si="74"/>
        <v>0</v>
      </c>
      <c r="O36" s="47">
        <f t="shared" si="75"/>
        <v>0</v>
      </c>
      <c r="P36" s="47">
        <f t="shared" si="76"/>
        <v>0</v>
      </c>
      <c r="Q36" s="47">
        <f t="shared" si="77"/>
        <v>0</v>
      </c>
      <c r="R36" s="47">
        <f t="shared" si="78"/>
        <v>-10.614526666666668</v>
      </c>
      <c r="S36" s="48" t="e">
        <f t="shared" si="79"/>
        <v>#DIV/0!</v>
      </c>
      <c r="U36" s="62">
        <v>1</v>
      </c>
      <c r="V36" s="63">
        <f t="shared" si="64"/>
        <v>0</v>
      </c>
      <c r="W36" s="63">
        <f t="shared" si="65"/>
        <v>10.614526666666668</v>
      </c>
      <c r="X36" s="63">
        <f t="shared" si="66"/>
        <v>-10.614526666666668</v>
      </c>
    </row>
    <row r="37" spans="2:24">
      <c r="B37" s="35" t="s">
        <v>316</v>
      </c>
      <c r="C37" s="43">
        <f>Massas.Molhos!C5</f>
        <v>5.8555666666666673</v>
      </c>
      <c r="D37" s="43">
        <v>14.9</v>
      </c>
      <c r="E37" s="44">
        <f>C68/D37</f>
        <v>0.28882281879194632</v>
      </c>
      <c r="F37" s="45">
        <f>D37*$F$4</f>
        <v>1.4900000000000002</v>
      </c>
      <c r="G37" s="45">
        <f>F37+D37</f>
        <v>16.39</v>
      </c>
      <c r="H37" s="30"/>
      <c r="I37" s="46">
        <f>G37*$I$4</f>
        <v>0.45072500000000004</v>
      </c>
      <c r="J37" s="46">
        <f>G37*$J$4</f>
        <v>1.6390000000000002</v>
      </c>
      <c r="K37" s="45">
        <f t="shared" ref="K37" si="80">D37-C37-I37-J37</f>
        <v>6.9547083333333335</v>
      </c>
      <c r="L37" s="44">
        <f t="shared" ref="L37" si="81">K37/D37</f>
        <v>0.46675894854586131</v>
      </c>
      <c r="N37" s="47">
        <f>D37-(D37*$N$4)</f>
        <v>13.41</v>
      </c>
      <c r="O37" s="47">
        <f>N37+F37</f>
        <v>14.9</v>
      </c>
      <c r="P37" s="47">
        <f>O37*$P$4</f>
        <v>0.40975</v>
      </c>
      <c r="Q37" s="47">
        <f>O37*$Q$4</f>
        <v>1.4900000000000002</v>
      </c>
      <c r="R37" s="47">
        <f t="shared" ref="R37" si="82">N37-P37-Q37-C37</f>
        <v>5.654683333333332</v>
      </c>
      <c r="S37" s="48">
        <f t="shared" ref="S37" si="83">R37/N37</f>
        <v>0.42167660949540131</v>
      </c>
      <c r="U37" s="62">
        <v>1</v>
      </c>
      <c r="V37" s="63">
        <f t="shared" ref="V37:V47" si="84">U37*G37</f>
        <v>16.39</v>
      </c>
      <c r="W37" s="63">
        <f t="shared" ref="W37:W47" si="85">U37*C37</f>
        <v>5.8555666666666673</v>
      </c>
      <c r="X37" s="63">
        <f t="shared" ref="X37:X47" si="86">U37*K37</f>
        <v>6.9547083333333335</v>
      </c>
    </row>
    <row r="38" spans="2:24">
      <c r="B38" s="35" t="s">
        <v>317</v>
      </c>
      <c r="C38" s="43">
        <f>Massas.Molhos!C6</f>
        <v>3.3830666666666671</v>
      </c>
      <c r="D38" s="43">
        <v>14.9</v>
      </c>
      <c r="E38" s="44">
        <f>C69/D38</f>
        <v>0.63684354026845647</v>
      </c>
      <c r="F38" s="45">
        <f t="shared" ref="F38:F39" si="87">D38*$F$4</f>
        <v>1.4900000000000002</v>
      </c>
      <c r="G38" s="45">
        <f t="shared" ref="G38:G39" si="88">F38+D38</f>
        <v>16.39</v>
      </c>
      <c r="H38" s="30"/>
      <c r="I38" s="46">
        <f t="shared" ref="I38:I39" si="89">G38*$I$4</f>
        <v>0.45072500000000004</v>
      </c>
      <c r="J38" s="46">
        <f t="shared" ref="J38:J39" si="90">G38*$J$4</f>
        <v>1.6390000000000002</v>
      </c>
      <c r="K38" s="45">
        <f>D38-C69-I38-J38</f>
        <v>3.3213062499999984</v>
      </c>
      <c r="L38" s="44">
        <f t="shared" ref="L38:L39" si="91">K38/D38</f>
        <v>0.22290645973154352</v>
      </c>
      <c r="N38" s="47">
        <f t="shared" ref="N38:N39" si="92">D38-(D38*$N$4)</f>
        <v>13.41</v>
      </c>
      <c r="O38" s="47">
        <f t="shared" ref="O38:O39" si="93">N38+F38</f>
        <v>14.9</v>
      </c>
      <c r="P38" s="47">
        <f t="shared" ref="P38:P39" si="94">O38*$P$4</f>
        <v>0.40975</v>
      </c>
      <c r="Q38" s="47">
        <f t="shared" ref="Q38:Q39" si="95">O38*$Q$4</f>
        <v>1.4900000000000002</v>
      </c>
      <c r="R38" s="47">
        <f>N38-P38-Q38-C69</f>
        <v>2.0212812499999977</v>
      </c>
      <c r="S38" s="48">
        <f t="shared" ref="S38:S39" si="96">R38/N38</f>
        <v>0.15072939970171498</v>
      </c>
      <c r="U38" s="62">
        <v>1</v>
      </c>
      <c r="V38" s="63">
        <f t="shared" si="84"/>
        <v>16.39</v>
      </c>
      <c r="W38" s="63">
        <f t="shared" si="85"/>
        <v>3.3830666666666671</v>
      </c>
      <c r="X38" s="63">
        <f t="shared" si="86"/>
        <v>3.3213062499999984</v>
      </c>
    </row>
    <row r="39" spans="2:24">
      <c r="B39" s="35" t="s">
        <v>318</v>
      </c>
      <c r="C39" s="43">
        <f>Massas.Molhos!C7</f>
        <v>3.3830666666666671</v>
      </c>
      <c r="D39" s="43">
        <v>14.9</v>
      </c>
      <c r="E39" s="44">
        <f>C70/D39</f>
        <v>0</v>
      </c>
      <c r="F39" s="45">
        <f t="shared" si="87"/>
        <v>1.4900000000000002</v>
      </c>
      <c r="G39" s="45">
        <f t="shared" si="88"/>
        <v>16.39</v>
      </c>
      <c r="H39" s="30"/>
      <c r="I39" s="46">
        <f t="shared" si="89"/>
        <v>0.45072500000000004</v>
      </c>
      <c r="J39" s="46">
        <f t="shared" si="90"/>
        <v>1.6390000000000002</v>
      </c>
      <c r="K39" s="45">
        <f>D39-C70-I39-J39</f>
        <v>12.810275000000001</v>
      </c>
      <c r="L39" s="44">
        <f t="shared" si="91"/>
        <v>0.85975000000000001</v>
      </c>
      <c r="N39" s="47">
        <f t="shared" si="92"/>
        <v>13.41</v>
      </c>
      <c r="O39" s="47">
        <f t="shared" si="93"/>
        <v>14.9</v>
      </c>
      <c r="P39" s="47">
        <f t="shared" si="94"/>
        <v>0.40975</v>
      </c>
      <c r="Q39" s="47">
        <f t="shared" si="95"/>
        <v>1.4900000000000002</v>
      </c>
      <c r="R39" s="47">
        <f>N39-P39-Q39-C70</f>
        <v>11.510249999999999</v>
      </c>
      <c r="S39" s="48">
        <f t="shared" si="96"/>
        <v>0.85833333333333328</v>
      </c>
      <c r="U39" s="62">
        <v>1</v>
      </c>
      <c r="V39" s="63">
        <f t="shared" si="84"/>
        <v>16.39</v>
      </c>
      <c r="W39" s="63">
        <f t="shared" si="85"/>
        <v>3.3830666666666671</v>
      </c>
      <c r="X39" s="63">
        <f t="shared" si="86"/>
        <v>12.810275000000001</v>
      </c>
    </row>
    <row r="40" spans="2:24">
      <c r="B40" s="30" t="s">
        <v>420</v>
      </c>
      <c r="C40" s="36">
        <f>'Sand. Parm. Bovino'!E3</f>
        <v>10.63210875</v>
      </c>
      <c r="D40" s="43">
        <v>16.899999999999999</v>
      </c>
      <c r="E40" s="44">
        <f>C40/D40</f>
        <v>0.62911886094674563</v>
      </c>
      <c r="F40" s="45">
        <f>D40*$F$4</f>
        <v>1.69</v>
      </c>
      <c r="G40" s="45">
        <f>F40+D40</f>
        <v>18.59</v>
      </c>
      <c r="H40" s="30"/>
      <c r="I40" s="46">
        <f>G40*$I$4</f>
        <v>0.51122500000000004</v>
      </c>
      <c r="J40" s="46">
        <f>G40*$J$4</f>
        <v>1.859</v>
      </c>
      <c r="K40" s="45">
        <f>D40-C40-I40-J40</f>
        <v>3.8976662499999986</v>
      </c>
      <c r="L40" s="44">
        <f>K40/D40</f>
        <v>0.23063113905325436</v>
      </c>
      <c r="N40" s="47">
        <f>D40-(D40*$N$4)</f>
        <v>15.209999999999999</v>
      </c>
      <c r="O40" s="47">
        <f>N40+F40</f>
        <v>16.899999999999999</v>
      </c>
      <c r="P40" s="47">
        <f>O40*$P$4</f>
        <v>0.46474999999999994</v>
      </c>
      <c r="Q40" s="47">
        <f>O40*$Q$4</f>
        <v>1.69</v>
      </c>
      <c r="R40" s="47">
        <f>N40-P40-Q40-C40</f>
        <v>2.4231412499999987</v>
      </c>
      <c r="S40" s="48">
        <f>R40/N40</f>
        <v>0.1593123767258382</v>
      </c>
      <c r="U40" s="62">
        <v>1</v>
      </c>
      <c r="V40" s="63">
        <f t="shared" si="84"/>
        <v>18.59</v>
      </c>
      <c r="W40" s="63">
        <f t="shared" si="85"/>
        <v>10.63210875</v>
      </c>
      <c r="X40" s="63">
        <f t="shared" si="86"/>
        <v>3.8976662499999986</v>
      </c>
    </row>
    <row r="41" spans="2:24">
      <c r="B41" s="30" t="s">
        <v>421</v>
      </c>
      <c r="C41" s="36">
        <f>'Sand. Parm. Frango'!E3</f>
        <v>10.33420875</v>
      </c>
      <c r="D41" s="43">
        <v>16.899999999999999</v>
      </c>
      <c r="E41" s="44">
        <f t="shared" ref="E41:E47" si="97">C41/D41</f>
        <v>0.61149164201183437</v>
      </c>
      <c r="F41" s="45">
        <f t="shared" ref="F41:F47" si="98">D41*$F$4</f>
        <v>1.69</v>
      </c>
      <c r="G41" s="45">
        <f t="shared" ref="G41:G47" si="99">F41+D41</f>
        <v>18.59</v>
      </c>
      <c r="H41" s="30"/>
      <c r="I41" s="46">
        <f t="shared" ref="I41:I47" si="100">G41*$I$4</f>
        <v>0.51122500000000004</v>
      </c>
      <c r="J41" s="46">
        <f t="shared" ref="J41:J47" si="101">G41*$J$4</f>
        <v>1.859</v>
      </c>
      <c r="K41" s="45">
        <f t="shared" ref="K41:K47" si="102">D41-C41-I41-J41</f>
        <v>4.1955662499999988</v>
      </c>
      <c r="L41" s="44">
        <f t="shared" ref="L41:L47" si="103">K41/D41</f>
        <v>0.24825835798816565</v>
      </c>
      <c r="N41" s="47">
        <f t="shared" ref="N41:N47" si="104">D41-(D41*$N$4)</f>
        <v>15.209999999999999</v>
      </c>
      <c r="O41" s="47">
        <f t="shared" ref="O41:O47" si="105">N41+F41</f>
        <v>16.899999999999999</v>
      </c>
      <c r="P41" s="47">
        <f t="shared" ref="P41:P47" si="106">O41*$P$4</f>
        <v>0.46474999999999994</v>
      </c>
      <c r="Q41" s="47">
        <f t="shared" ref="Q41:Q47" si="107">O41*$Q$4</f>
        <v>1.69</v>
      </c>
      <c r="R41" s="47">
        <f t="shared" ref="R41:R47" si="108">N41-P41-Q41-C41</f>
        <v>2.721041249999999</v>
      </c>
      <c r="S41" s="48">
        <f t="shared" ref="S41:S47" si="109">R41/N41</f>
        <v>0.17889817554240625</v>
      </c>
      <c r="U41" s="62">
        <v>1</v>
      </c>
      <c r="V41" s="63">
        <f t="shared" si="84"/>
        <v>18.59</v>
      </c>
      <c r="W41" s="63">
        <f t="shared" si="85"/>
        <v>10.33420875</v>
      </c>
      <c r="X41" s="63">
        <f t="shared" si="86"/>
        <v>4.1955662499999988</v>
      </c>
    </row>
    <row r="42" spans="2:24">
      <c r="B42" s="35" t="s">
        <v>339</v>
      </c>
      <c r="C42" s="36">
        <f>Suíno!E3</f>
        <v>8.2887500000000003</v>
      </c>
      <c r="D42" s="43">
        <v>11.9</v>
      </c>
      <c r="E42" s="44">
        <f t="shared" si="97"/>
        <v>0.69653361344537812</v>
      </c>
      <c r="F42" s="45">
        <f t="shared" si="98"/>
        <v>1.1900000000000002</v>
      </c>
      <c r="G42" s="45">
        <f t="shared" si="99"/>
        <v>13.09</v>
      </c>
      <c r="H42" s="30"/>
      <c r="I42" s="46">
        <f t="shared" si="100"/>
        <v>0.35997499999999999</v>
      </c>
      <c r="J42" s="46">
        <f t="shared" si="101"/>
        <v>1.3090000000000002</v>
      </c>
      <c r="K42" s="45">
        <f t="shared" si="102"/>
        <v>1.942275</v>
      </c>
      <c r="L42" s="44">
        <f t="shared" si="103"/>
        <v>0.16321638655462184</v>
      </c>
      <c r="N42" s="47">
        <f t="shared" si="104"/>
        <v>10.71</v>
      </c>
      <c r="O42" s="47">
        <f t="shared" si="105"/>
        <v>11.9</v>
      </c>
      <c r="P42" s="47">
        <f t="shared" si="106"/>
        <v>0.32724999999999999</v>
      </c>
      <c r="Q42" s="47">
        <f t="shared" si="107"/>
        <v>1.1900000000000002</v>
      </c>
      <c r="R42" s="47">
        <f t="shared" si="108"/>
        <v>0.90400000000000169</v>
      </c>
      <c r="S42" s="48">
        <f t="shared" si="109"/>
        <v>8.4407096171802212E-2</v>
      </c>
      <c r="U42" s="62">
        <v>1</v>
      </c>
      <c r="V42" s="63">
        <f t="shared" si="84"/>
        <v>13.09</v>
      </c>
      <c r="W42" s="63">
        <f t="shared" si="85"/>
        <v>8.2887500000000003</v>
      </c>
      <c r="X42" s="63">
        <f t="shared" si="86"/>
        <v>1.942275</v>
      </c>
    </row>
    <row r="43" spans="2:24">
      <c r="B43" s="35" t="s">
        <v>340</v>
      </c>
      <c r="C43" s="36">
        <f>'Sanduíche de frango'!E3</f>
        <v>7.7298687499999996</v>
      </c>
      <c r="D43" s="43">
        <v>10.9</v>
      </c>
      <c r="E43" s="44">
        <f t="shared" si="97"/>
        <v>0.70916227064220183</v>
      </c>
      <c r="F43" s="45">
        <f t="shared" si="98"/>
        <v>1.0900000000000001</v>
      </c>
      <c r="G43" s="45">
        <f t="shared" si="99"/>
        <v>11.99</v>
      </c>
      <c r="H43" s="30"/>
      <c r="I43" s="46">
        <f t="shared" si="100"/>
        <v>0.32972499999999999</v>
      </c>
      <c r="J43" s="46">
        <f t="shared" si="101"/>
        <v>1.1990000000000001</v>
      </c>
      <c r="K43" s="45">
        <f t="shared" si="102"/>
        <v>1.6414062500000008</v>
      </c>
      <c r="L43" s="44">
        <f t="shared" si="103"/>
        <v>0.15058772935779824</v>
      </c>
      <c r="N43" s="47">
        <f t="shared" si="104"/>
        <v>9.81</v>
      </c>
      <c r="O43" s="47">
        <f t="shared" si="105"/>
        <v>10.9</v>
      </c>
      <c r="P43" s="47">
        <f t="shared" si="106"/>
        <v>0.29975000000000002</v>
      </c>
      <c r="Q43" s="47">
        <f t="shared" si="107"/>
        <v>1.0900000000000001</v>
      </c>
      <c r="R43" s="47">
        <f t="shared" si="108"/>
        <v>0.6903812500000015</v>
      </c>
      <c r="S43" s="48">
        <f t="shared" si="109"/>
        <v>7.0375254841998108E-2</v>
      </c>
      <c r="U43" s="62">
        <v>1</v>
      </c>
      <c r="V43" s="63">
        <f t="shared" si="84"/>
        <v>11.99</v>
      </c>
      <c r="W43" s="63">
        <f t="shared" si="85"/>
        <v>7.7298687499999996</v>
      </c>
      <c r="X43" s="63">
        <f t="shared" si="86"/>
        <v>1.6414062500000008</v>
      </c>
    </row>
    <row r="44" spans="2:24">
      <c r="B44" s="35" t="s">
        <v>341</v>
      </c>
      <c r="C44" s="36">
        <f>'X-Salada'!E3</f>
        <v>7.1919520833333337</v>
      </c>
      <c r="D44" s="43">
        <v>12.9</v>
      </c>
      <c r="E44" s="44">
        <f t="shared" si="97"/>
        <v>0.55751566537467701</v>
      </c>
      <c r="F44" s="45">
        <f t="shared" si="98"/>
        <v>1.29</v>
      </c>
      <c r="G44" s="45">
        <f t="shared" si="99"/>
        <v>14.190000000000001</v>
      </c>
      <c r="H44" s="30"/>
      <c r="I44" s="46">
        <f t="shared" si="100"/>
        <v>0.39022500000000004</v>
      </c>
      <c r="J44" s="46">
        <f t="shared" si="101"/>
        <v>1.4190000000000003</v>
      </c>
      <c r="K44" s="45">
        <f t="shared" si="102"/>
        <v>3.8988229166666661</v>
      </c>
      <c r="L44" s="44">
        <f t="shared" si="103"/>
        <v>0.30223433462532295</v>
      </c>
      <c r="N44" s="47">
        <f t="shared" si="104"/>
        <v>11.61</v>
      </c>
      <c r="O44" s="47">
        <f t="shared" si="105"/>
        <v>12.899999999999999</v>
      </c>
      <c r="P44" s="47">
        <f t="shared" si="106"/>
        <v>0.35474999999999995</v>
      </c>
      <c r="Q44" s="47">
        <f t="shared" si="107"/>
        <v>1.29</v>
      </c>
      <c r="R44" s="47">
        <f t="shared" si="108"/>
        <v>2.7732979166666674</v>
      </c>
      <c r="S44" s="48">
        <f t="shared" si="109"/>
        <v>0.23887148291702562</v>
      </c>
      <c r="U44" s="62">
        <v>1</v>
      </c>
      <c r="V44" s="63">
        <f t="shared" si="84"/>
        <v>14.190000000000001</v>
      </c>
      <c r="W44" s="63">
        <f t="shared" si="85"/>
        <v>7.1919520833333337</v>
      </c>
      <c r="X44" s="63">
        <f t="shared" si="86"/>
        <v>3.8988229166666661</v>
      </c>
    </row>
    <row r="45" spans="2:24">
      <c r="B45" s="35" t="s">
        <v>342</v>
      </c>
      <c r="C45" s="36">
        <f>Bananeira!E3</f>
        <v>10.577764583333334</v>
      </c>
      <c r="D45" s="43">
        <v>17.899999999999999</v>
      </c>
      <c r="E45" s="44">
        <f t="shared" si="97"/>
        <v>0.59093656890130364</v>
      </c>
      <c r="F45" s="45">
        <f t="shared" si="98"/>
        <v>1.79</v>
      </c>
      <c r="G45" s="45">
        <f t="shared" si="99"/>
        <v>19.689999999999998</v>
      </c>
      <c r="H45" s="30"/>
      <c r="I45" s="46">
        <f t="shared" si="100"/>
        <v>0.54147499999999993</v>
      </c>
      <c r="J45" s="46">
        <f t="shared" si="101"/>
        <v>1.9689999999999999</v>
      </c>
      <c r="K45" s="45">
        <f t="shared" si="102"/>
        <v>4.8117604166666652</v>
      </c>
      <c r="L45" s="44">
        <f t="shared" si="103"/>
        <v>0.26881343109869638</v>
      </c>
      <c r="N45" s="47">
        <f t="shared" si="104"/>
        <v>16.11</v>
      </c>
      <c r="O45" s="47">
        <f t="shared" si="105"/>
        <v>17.899999999999999</v>
      </c>
      <c r="P45" s="47">
        <f t="shared" si="106"/>
        <v>0.49224999999999997</v>
      </c>
      <c r="Q45" s="47">
        <f t="shared" si="107"/>
        <v>1.79</v>
      </c>
      <c r="R45" s="47">
        <f t="shared" si="108"/>
        <v>3.2499854166666644</v>
      </c>
      <c r="S45" s="48">
        <f t="shared" si="109"/>
        <v>0.20173714566521816</v>
      </c>
      <c r="U45" s="62">
        <v>1</v>
      </c>
      <c r="V45" s="63">
        <f t="shared" si="84"/>
        <v>19.689999999999998</v>
      </c>
      <c r="W45" s="63">
        <f t="shared" si="85"/>
        <v>10.577764583333334</v>
      </c>
      <c r="X45" s="63">
        <f t="shared" si="86"/>
        <v>4.8117604166666652</v>
      </c>
    </row>
    <row r="46" spans="2:24">
      <c r="B46" s="35" t="s">
        <v>343</v>
      </c>
      <c r="C46" s="36">
        <f>'Romeu e Julieta'!E3</f>
        <v>7.3257083333333348</v>
      </c>
      <c r="D46" s="43">
        <v>15.9</v>
      </c>
      <c r="E46" s="44">
        <f t="shared" si="97"/>
        <v>0.46073637316561855</v>
      </c>
      <c r="F46" s="45">
        <f t="shared" si="98"/>
        <v>1.59</v>
      </c>
      <c r="G46" s="45">
        <f t="shared" si="99"/>
        <v>17.490000000000002</v>
      </c>
      <c r="H46" s="30"/>
      <c r="I46" s="46">
        <f t="shared" si="100"/>
        <v>0.48097500000000004</v>
      </c>
      <c r="J46" s="46">
        <f t="shared" si="101"/>
        <v>1.7490000000000003</v>
      </c>
      <c r="K46" s="45">
        <f t="shared" si="102"/>
        <v>6.3443166666666642</v>
      </c>
      <c r="L46" s="44">
        <f t="shared" si="103"/>
        <v>0.39901362683438141</v>
      </c>
      <c r="N46" s="47">
        <f t="shared" si="104"/>
        <v>14.31</v>
      </c>
      <c r="O46" s="47">
        <f t="shared" si="105"/>
        <v>15.9</v>
      </c>
      <c r="P46" s="47">
        <f t="shared" si="106"/>
        <v>0.43725000000000003</v>
      </c>
      <c r="Q46" s="47">
        <f t="shared" si="107"/>
        <v>1.59</v>
      </c>
      <c r="R46" s="47">
        <f t="shared" si="108"/>
        <v>4.9570416666666652</v>
      </c>
      <c r="S46" s="48">
        <f t="shared" si="109"/>
        <v>0.3464040298159794</v>
      </c>
      <c r="U46" s="62">
        <v>1</v>
      </c>
      <c r="V46" s="63">
        <f t="shared" si="84"/>
        <v>17.490000000000002</v>
      </c>
      <c r="W46" s="63">
        <f t="shared" si="85"/>
        <v>7.3257083333333348</v>
      </c>
      <c r="X46" s="63">
        <f t="shared" si="86"/>
        <v>6.3443166666666642</v>
      </c>
    </row>
    <row r="47" spans="2:24">
      <c r="B47" s="35" t="s">
        <v>344</v>
      </c>
      <c r="C47" s="36">
        <f>'X-Tudo'!E3</f>
        <v>9.4597520833333348</v>
      </c>
      <c r="D47" s="43">
        <v>23.9</v>
      </c>
      <c r="E47" s="44">
        <f t="shared" si="97"/>
        <v>0.39580552649930273</v>
      </c>
      <c r="F47" s="45">
        <f t="shared" si="98"/>
        <v>2.39</v>
      </c>
      <c r="G47" s="45">
        <f t="shared" si="99"/>
        <v>26.29</v>
      </c>
      <c r="H47" s="30"/>
      <c r="I47" s="46">
        <f t="shared" si="100"/>
        <v>0.72297500000000003</v>
      </c>
      <c r="J47" s="46">
        <f t="shared" si="101"/>
        <v>2.629</v>
      </c>
      <c r="K47" s="45">
        <f t="shared" si="102"/>
        <v>11.088272916666664</v>
      </c>
      <c r="L47" s="44">
        <f t="shared" si="103"/>
        <v>0.46394447350069729</v>
      </c>
      <c r="N47" s="47">
        <f t="shared" si="104"/>
        <v>21.509999999999998</v>
      </c>
      <c r="O47" s="47">
        <f t="shared" si="105"/>
        <v>23.9</v>
      </c>
      <c r="P47" s="47">
        <f t="shared" si="106"/>
        <v>0.65725</v>
      </c>
      <c r="Q47" s="47">
        <f t="shared" si="107"/>
        <v>2.39</v>
      </c>
      <c r="R47" s="47">
        <f t="shared" si="108"/>
        <v>9.0029979166666614</v>
      </c>
      <c r="S47" s="48">
        <f t="shared" si="109"/>
        <v>0.41854941500077464</v>
      </c>
      <c r="U47" s="62">
        <v>1</v>
      </c>
      <c r="V47" s="63">
        <f t="shared" si="84"/>
        <v>26.29</v>
      </c>
      <c r="W47" s="63">
        <f t="shared" si="85"/>
        <v>9.4597520833333348</v>
      </c>
      <c r="X47" s="63">
        <f t="shared" si="86"/>
        <v>11.088272916666664</v>
      </c>
    </row>
    <row r="48" spans="2:24">
      <c r="B48" s="30" t="s">
        <v>433</v>
      </c>
      <c r="C48" s="124">
        <f>'Bolinho de arroz'!E3</f>
        <v>1.4798649999999998</v>
      </c>
      <c r="D48" s="123">
        <v>0</v>
      </c>
      <c r="E48" s="122" t="e">
        <f>C48/D48</f>
        <v>#DIV/0!</v>
      </c>
      <c r="F48" s="45">
        <f>D48*$F$4</f>
        <v>0</v>
      </c>
      <c r="G48" s="45">
        <f>F48+D48</f>
        <v>0</v>
      </c>
      <c r="H48" s="30"/>
      <c r="I48" s="46">
        <f>G48*$I$4</f>
        <v>0</v>
      </c>
      <c r="J48" s="46">
        <f>G48*$J$4</f>
        <v>0</v>
      </c>
      <c r="K48" s="45">
        <f>D48-C48-I48-J48</f>
        <v>-1.4798649999999998</v>
      </c>
      <c r="L48" s="122" t="e">
        <f>K48/D48</f>
        <v>#DIV/0!</v>
      </c>
      <c r="N48" s="47">
        <f>D48-(D48*$N$4)</f>
        <v>0</v>
      </c>
      <c r="O48" s="47">
        <f>N48+F48</f>
        <v>0</v>
      </c>
      <c r="P48" s="47">
        <f>O48*$P$4</f>
        <v>0</v>
      </c>
      <c r="Q48" s="47">
        <f>O48*$Q$4</f>
        <v>0</v>
      </c>
      <c r="R48" s="47">
        <f>N48-P48-Q48-C48</f>
        <v>-1.4798649999999998</v>
      </c>
      <c r="S48" s="121" t="e">
        <f>R48/N48</f>
        <v>#DIV/0!</v>
      </c>
      <c r="U48" s="62">
        <v>1</v>
      </c>
      <c r="V48" s="63">
        <f t="shared" ref="V48:V61" si="110">U48*G48</f>
        <v>0</v>
      </c>
      <c r="W48" s="63">
        <f t="shared" ref="W48:W61" si="111">U48*C48</f>
        <v>1.4798649999999998</v>
      </c>
      <c r="X48" s="63">
        <f t="shared" ref="X48:X61" si="112">U48*K48</f>
        <v>-1.4798649999999998</v>
      </c>
    </row>
    <row r="49" spans="2:24">
      <c r="B49" s="30" t="s">
        <v>432</v>
      </c>
      <c r="C49" s="124">
        <f>'Bolinho de feijoada'!E3</f>
        <v>1.948894921875</v>
      </c>
      <c r="D49" s="123">
        <v>0</v>
      </c>
      <c r="E49" s="122" t="e">
        <f>C49/D49</f>
        <v>#DIV/0!</v>
      </c>
      <c r="F49" s="45">
        <f>D49*$F$4</f>
        <v>0</v>
      </c>
      <c r="G49" s="45">
        <f>F49+D49</f>
        <v>0</v>
      </c>
      <c r="H49" s="30"/>
      <c r="I49" s="46">
        <f>G49*$I$4</f>
        <v>0</v>
      </c>
      <c r="J49" s="46">
        <f>G49*$J$4</f>
        <v>0</v>
      </c>
      <c r="K49" s="45">
        <f>D49-C49-I49-J49</f>
        <v>-1.948894921875</v>
      </c>
      <c r="L49" s="122" t="e">
        <f>K49/D49</f>
        <v>#DIV/0!</v>
      </c>
      <c r="N49" s="47">
        <f>D49-(D49*$N$4)</f>
        <v>0</v>
      </c>
      <c r="O49" s="47">
        <f>N49+F49</f>
        <v>0</v>
      </c>
      <c r="P49" s="47">
        <f>O49*$P$4</f>
        <v>0</v>
      </c>
      <c r="Q49" s="47">
        <f>O49*$Q$4</f>
        <v>0</v>
      </c>
      <c r="R49" s="47">
        <f>N49-P49-Q49-C49</f>
        <v>-1.948894921875</v>
      </c>
      <c r="S49" s="121" t="e">
        <f>R49/N49</f>
        <v>#DIV/0!</v>
      </c>
      <c r="U49" s="62">
        <v>1</v>
      </c>
      <c r="V49" s="63">
        <f t="shared" si="110"/>
        <v>0</v>
      </c>
      <c r="W49" s="63">
        <f t="shared" si="111"/>
        <v>1.948894921875</v>
      </c>
      <c r="X49" s="63">
        <f t="shared" si="112"/>
        <v>-1.948894921875</v>
      </c>
    </row>
    <row r="50" spans="2:24">
      <c r="B50" s="30" t="s">
        <v>431</v>
      </c>
      <c r="C50" s="124"/>
      <c r="D50" s="123"/>
      <c r="E50" s="122"/>
      <c r="F50" s="45"/>
      <c r="G50" s="45"/>
      <c r="H50" s="30"/>
      <c r="I50" s="46"/>
      <c r="J50" s="46"/>
      <c r="K50" s="45"/>
      <c r="L50" s="122"/>
      <c r="N50" s="47"/>
      <c r="O50" s="47"/>
      <c r="P50" s="47"/>
      <c r="Q50" s="47"/>
      <c r="R50" s="47"/>
      <c r="S50" s="121"/>
      <c r="U50" s="62">
        <v>1</v>
      </c>
      <c r="V50" s="63"/>
      <c r="W50" s="63"/>
      <c r="X50" s="63"/>
    </row>
    <row r="51" spans="2:24">
      <c r="B51" s="35" t="s">
        <v>430</v>
      </c>
      <c r="C51" s="124">
        <f>'Pastel queijo'!E3</f>
        <v>2.5425</v>
      </c>
      <c r="D51" s="123">
        <v>11.9</v>
      </c>
      <c r="E51" s="122">
        <f t="shared" ref="E51:E61" si="113">C51/D51</f>
        <v>0.21365546218487394</v>
      </c>
      <c r="F51" s="45">
        <f t="shared" ref="F51:F61" si="114">D51*$F$4</f>
        <v>1.1900000000000002</v>
      </c>
      <c r="G51" s="45">
        <f t="shared" ref="G51:G61" si="115">F51+D51</f>
        <v>13.09</v>
      </c>
      <c r="H51" s="30"/>
      <c r="I51" s="46">
        <f t="shared" ref="I51:I61" si="116">G51*$I$4</f>
        <v>0.35997499999999999</v>
      </c>
      <c r="J51" s="46">
        <f t="shared" ref="J51:J61" si="117">G51*$J$4</f>
        <v>1.3090000000000002</v>
      </c>
      <c r="K51" s="45">
        <f t="shared" ref="K51:K61" si="118">D51-C51-I51-J51</f>
        <v>7.6885249999999994</v>
      </c>
      <c r="L51" s="122">
        <f t="shared" ref="L51:L61" si="119">K51/D51</f>
        <v>0.64609453781512594</v>
      </c>
      <c r="N51" s="47">
        <f t="shared" ref="N51:N61" si="120">D51-(D51*$N$4)</f>
        <v>10.71</v>
      </c>
      <c r="O51" s="47">
        <f t="shared" ref="O51:O61" si="121">N51+F51</f>
        <v>11.9</v>
      </c>
      <c r="P51" s="47">
        <f t="shared" ref="P51:P61" si="122">O51*$P$4</f>
        <v>0.32724999999999999</v>
      </c>
      <c r="Q51" s="47">
        <f t="shared" ref="Q51:Q61" si="123">O51*$Q$4</f>
        <v>1.1900000000000002</v>
      </c>
      <c r="R51" s="47">
        <f t="shared" ref="R51:R61" si="124">N51-P51-Q51-C51</f>
        <v>6.6502500000000015</v>
      </c>
      <c r="S51" s="121">
        <f t="shared" ref="S51:S61" si="125">R51/N51</f>
        <v>0.62093837535014018</v>
      </c>
      <c r="U51" s="62">
        <v>1</v>
      </c>
      <c r="V51" s="63">
        <f t="shared" si="110"/>
        <v>13.09</v>
      </c>
      <c r="W51" s="63">
        <f t="shared" si="111"/>
        <v>2.5425</v>
      </c>
      <c r="X51" s="63">
        <f t="shared" si="112"/>
        <v>7.6885249999999994</v>
      </c>
    </row>
    <row r="52" spans="2:24">
      <c r="B52" s="30" t="s">
        <v>193</v>
      </c>
      <c r="C52" s="124">
        <f>'Pastel carne'!E3</f>
        <v>1.9125000000000001</v>
      </c>
      <c r="D52" s="123">
        <v>11.9</v>
      </c>
      <c r="E52" s="122">
        <f t="shared" si="113"/>
        <v>0.16071428571428573</v>
      </c>
      <c r="F52" s="45">
        <f t="shared" si="114"/>
        <v>1.1900000000000002</v>
      </c>
      <c r="G52" s="45">
        <f t="shared" si="115"/>
        <v>13.09</v>
      </c>
      <c r="H52" s="30"/>
      <c r="I52" s="46">
        <f t="shared" si="116"/>
        <v>0.35997499999999999</v>
      </c>
      <c r="J52" s="46">
        <f t="shared" si="117"/>
        <v>1.3090000000000002</v>
      </c>
      <c r="K52" s="45">
        <f t="shared" si="118"/>
        <v>8.3185250000000011</v>
      </c>
      <c r="L52" s="122">
        <f t="shared" si="119"/>
        <v>0.69903571428571432</v>
      </c>
      <c r="N52" s="47">
        <f t="shared" si="120"/>
        <v>10.71</v>
      </c>
      <c r="O52" s="47">
        <f t="shared" si="121"/>
        <v>11.9</v>
      </c>
      <c r="P52" s="47">
        <f t="shared" si="122"/>
        <v>0.32724999999999999</v>
      </c>
      <c r="Q52" s="47">
        <f t="shared" si="123"/>
        <v>1.1900000000000002</v>
      </c>
      <c r="R52" s="47">
        <f t="shared" si="124"/>
        <v>7.2802500000000023</v>
      </c>
      <c r="S52" s="121">
        <f t="shared" si="125"/>
        <v>0.6797619047619049</v>
      </c>
      <c r="U52" s="62">
        <v>1</v>
      </c>
      <c r="V52" s="63">
        <f t="shared" si="110"/>
        <v>13.09</v>
      </c>
      <c r="W52" s="63">
        <f t="shared" si="111"/>
        <v>1.9125000000000001</v>
      </c>
      <c r="X52" s="63">
        <f t="shared" si="112"/>
        <v>8.3185250000000011</v>
      </c>
    </row>
    <row r="53" spans="2:24">
      <c r="B53" s="30" t="s">
        <v>429</v>
      </c>
      <c r="C53" s="124">
        <f>'Pastel bananeira'!E3</f>
        <v>2.8225000000000002</v>
      </c>
      <c r="D53" s="123">
        <v>0</v>
      </c>
      <c r="E53" s="122" t="e">
        <f t="shared" si="113"/>
        <v>#DIV/0!</v>
      </c>
      <c r="F53" s="45">
        <f t="shared" si="114"/>
        <v>0</v>
      </c>
      <c r="G53" s="45">
        <f t="shared" si="115"/>
        <v>0</v>
      </c>
      <c r="H53" s="30"/>
      <c r="I53" s="46">
        <f t="shared" si="116"/>
        <v>0</v>
      </c>
      <c r="J53" s="46">
        <f t="shared" si="117"/>
        <v>0</v>
      </c>
      <c r="K53" s="45">
        <f t="shared" si="118"/>
        <v>-2.8225000000000002</v>
      </c>
      <c r="L53" s="122" t="e">
        <f t="shared" si="119"/>
        <v>#DIV/0!</v>
      </c>
      <c r="N53" s="47">
        <f t="shared" si="120"/>
        <v>0</v>
      </c>
      <c r="O53" s="47">
        <f t="shared" si="121"/>
        <v>0</v>
      </c>
      <c r="P53" s="47">
        <f t="shared" si="122"/>
        <v>0</v>
      </c>
      <c r="Q53" s="47">
        <f t="shared" si="123"/>
        <v>0</v>
      </c>
      <c r="R53" s="47">
        <f t="shared" si="124"/>
        <v>-2.8225000000000002</v>
      </c>
      <c r="S53" s="121" t="e">
        <f t="shared" si="125"/>
        <v>#DIV/0!</v>
      </c>
      <c r="U53" s="62">
        <v>1</v>
      </c>
      <c r="V53" s="63">
        <f t="shared" si="110"/>
        <v>0</v>
      </c>
      <c r="W53" s="63">
        <f t="shared" si="111"/>
        <v>2.8225000000000002</v>
      </c>
      <c r="X53" s="63">
        <f t="shared" si="112"/>
        <v>-2.8225000000000002</v>
      </c>
    </row>
    <row r="54" spans="2:24">
      <c r="B54" s="30" t="s">
        <v>428</v>
      </c>
      <c r="C54" s="124">
        <f>'Frango a passarinho'!E3</f>
        <v>5.2743500000000001</v>
      </c>
      <c r="D54" s="123">
        <v>0</v>
      </c>
      <c r="E54" s="122" t="e">
        <f t="shared" si="113"/>
        <v>#DIV/0!</v>
      </c>
      <c r="F54" s="45">
        <f t="shared" si="114"/>
        <v>0</v>
      </c>
      <c r="G54" s="45">
        <f t="shared" si="115"/>
        <v>0</v>
      </c>
      <c r="H54" s="30"/>
      <c r="I54" s="46">
        <f t="shared" si="116"/>
        <v>0</v>
      </c>
      <c r="J54" s="46">
        <f t="shared" si="117"/>
        <v>0</v>
      </c>
      <c r="K54" s="45">
        <f t="shared" si="118"/>
        <v>-5.2743500000000001</v>
      </c>
      <c r="L54" s="122" t="e">
        <f t="shared" si="119"/>
        <v>#DIV/0!</v>
      </c>
      <c r="N54" s="47">
        <f t="shared" si="120"/>
        <v>0</v>
      </c>
      <c r="O54" s="47">
        <f t="shared" si="121"/>
        <v>0</v>
      </c>
      <c r="P54" s="47">
        <f t="shared" si="122"/>
        <v>0</v>
      </c>
      <c r="Q54" s="47">
        <f t="shared" si="123"/>
        <v>0</v>
      </c>
      <c r="R54" s="47">
        <f t="shared" si="124"/>
        <v>-5.2743500000000001</v>
      </c>
      <c r="S54" s="121" t="e">
        <f t="shared" si="125"/>
        <v>#DIV/0!</v>
      </c>
      <c r="U54" s="62">
        <v>1</v>
      </c>
      <c r="V54" s="63">
        <f t="shared" si="110"/>
        <v>0</v>
      </c>
      <c r="W54" s="63">
        <f t="shared" si="111"/>
        <v>5.2743500000000001</v>
      </c>
      <c r="X54" s="63">
        <f t="shared" si="112"/>
        <v>-5.2743500000000001</v>
      </c>
    </row>
    <row r="55" spans="2:24">
      <c r="B55" s="35" t="s">
        <v>427</v>
      </c>
      <c r="C55" s="124">
        <f>'Isca de frango'!E3</f>
        <v>5.4771250000000009</v>
      </c>
      <c r="D55" s="123">
        <v>0</v>
      </c>
      <c r="E55" s="122" t="e">
        <f t="shared" si="113"/>
        <v>#DIV/0!</v>
      </c>
      <c r="F55" s="45">
        <f t="shared" si="114"/>
        <v>0</v>
      </c>
      <c r="G55" s="45">
        <f t="shared" si="115"/>
        <v>0</v>
      </c>
      <c r="H55" s="30"/>
      <c r="I55" s="46">
        <f t="shared" si="116"/>
        <v>0</v>
      </c>
      <c r="J55" s="46">
        <f t="shared" si="117"/>
        <v>0</v>
      </c>
      <c r="K55" s="45">
        <f t="shared" si="118"/>
        <v>-5.4771250000000009</v>
      </c>
      <c r="L55" s="122" t="e">
        <f t="shared" si="119"/>
        <v>#DIV/0!</v>
      </c>
      <c r="N55" s="47">
        <f t="shared" si="120"/>
        <v>0</v>
      </c>
      <c r="O55" s="47">
        <f t="shared" si="121"/>
        <v>0</v>
      </c>
      <c r="P55" s="47">
        <f t="shared" si="122"/>
        <v>0</v>
      </c>
      <c r="Q55" s="47">
        <f t="shared" si="123"/>
        <v>0</v>
      </c>
      <c r="R55" s="47">
        <f t="shared" si="124"/>
        <v>-5.4771250000000009</v>
      </c>
      <c r="S55" s="121" t="e">
        <f t="shared" si="125"/>
        <v>#DIV/0!</v>
      </c>
      <c r="U55" s="62">
        <v>1</v>
      </c>
      <c r="V55" s="63">
        <f t="shared" si="110"/>
        <v>0</v>
      </c>
      <c r="W55" s="63">
        <f t="shared" si="111"/>
        <v>5.4771250000000009</v>
      </c>
      <c r="X55" s="63">
        <f t="shared" si="112"/>
        <v>-5.4771250000000009</v>
      </c>
    </row>
    <row r="56" spans="2:24">
      <c r="B56" s="30" t="s">
        <v>426</v>
      </c>
      <c r="C56" s="124">
        <f>'Tirinhas de filé'!E3</f>
        <v>11.445975000000001</v>
      </c>
      <c r="D56" s="123">
        <v>0</v>
      </c>
      <c r="E56" s="122" t="e">
        <f t="shared" si="113"/>
        <v>#DIV/0!</v>
      </c>
      <c r="F56" s="45">
        <f t="shared" si="114"/>
        <v>0</v>
      </c>
      <c r="G56" s="45">
        <f t="shared" si="115"/>
        <v>0</v>
      </c>
      <c r="H56" s="30"/>
      <c r="I56" s="46">
        <f t="shared" si="116"/>
        <v>0</v>
      </c>
      <c r="J56" s="46">
        <f t="shared" si="117"/>
        <v>0</v>
      </c>
      <c r="K56" s="45">
        <f t="shared" si="118"/>
        <v>-11.445975000000001</v>
      </c>
      <c r="L56" s="122" t="e">
        <f t="shared" si="119"/>
        <v>#DIV/0!</v>
      </c>
      <c r="N56" s="47">
        <f t="shared" si="120"/>
        <v>0</v>
      </c>
      <c r="O56" s="47">
        <f t="shared" si="121"/>
        <v>0</v>
      </c>
      <c r="P56" s="47">
        <f t="shared" si="122"/>
        <v>0</v>
      </c>
      <c r="Q56" s="47">
        <f t="shared" si="123"/>
        <v>0</v>
      </c>
      <c r="R56" s="47">
        <f t="shared" si="124"/>
        <v>-11.445975000000001</v>
      </c>
      <c r="S56" s="121" t="e">
        <f t="shared" si="125"/>
        <v>#DIV/0!</v>
      </c>
      <c r="U56" s="62">
        <v>1</v>
      </c>
      <c r="V56" s="63">
        <f t="shared" si="110"/>
        <v>0</v>
      </c>
      <c r="W56" s="63">
        <f t="shared" si="111"/>
        <v>11.445975000000001</v>
      </c>
      <c r="X56" s="63">
        <f t="shared" si="112"/>
        <v>-11.445975000000001</v>
      </c>
    </row>
    <row r="57" spans="2:24">
      <c r="B57" s="30" t="s">
        <v>425</v>
      </c>
      <c r="C57" s="124">
        <f>'Isca de tilapia'!E3</f>
        <v>9.4565599999999996</v>
      </c>
      <c r="D57" s="123">
        <v>0</v>
      </c>
      <c r="E57" s="122" t="e">
        <f t="shared" si="113"/>
        <v>#DIV/0!</v>
      </c>
      <c r="F57" s="45">
        <f t="shared" si="114"/>
        <v>0</v>
      </c>
      <c r="G57" s="45">
        <f t="shared" si="115"/>
        <v>0</v>
      </c>
      <c r="H57" s="30"/>
      <c r="I57" s="46">
        <f t="shared" si="116"/>
        <v>0</v>
      </c>
      <c r="J57" s="46">
        <f t="shared" si="117"/>
        <v>0</v>
      </c>
      <c r="K57" s="45">
        <f t="shared" si="118"/>
        <v>-9.4565599999999996</v>
      </c>
      <c r="L57" s="122" t="e">
        <f t="shared" si="119"/>
        <v>#DIV/0!</v>
      </c>
      <c r="N57" s="47">
        <f t="shared" si="120"/>
        <v>0</v>
      </c>
      <c r="O57" s="47">
        <f t="shared" si="121"/>
        <v>0</v>
      </c>
      <c r="P57" s="47">
        <f t="shared" si="122"/>
        <v>0</v>
      </c>
      <c r="Q57" s="47">
        <f t="shared" si="123"/>
        <v>0</v>
      </c>
      <c r="R57" s="47">
        <f t="shared" si="124"/>
        <v>-9.4565599999999996</v>
      </c>
      <c r="S57" s="121" t="e">
        <f t="shared" si="125"/>
        <v>#DIV/0!</v>
      </c>
      <c r="U57" s="62">
        <v>1</v>
      </c>
      <c r="V57" s="63">
        <f t="shared" si="110"/>
        <v>0</v>
      </c>
      <c r="W57" s="63">
        <f t="shared" si="111"/>
        <v>9.4565599999999996</v>
      </c>
      <c r="X57" s="63">
        <f t="shared" si="112"/>
        <v>-9.4565599999999996</v>
      </c>
    </row>
    <row r="58" spans="2:24">
      <c r="B58" s="35" t="s">
        <v>424</v>
      </c>
      <c r="C58" s="124">
        <f>'Batata rustica'!E3</f>
        <v>4.8456250000000001</v>
      </c>
      <c r="D58" s="123">
        <v>0</v>
      </c>
      <c r="E58" s="122" t="e">
        <f t="shared" si="113"/>
        <v>#DIV/0!</v>
      </c>
      <c r="F58" s="45">
        <f t="shared" si="114"/>
        <v>0</v>
      </c>
      <c r="G58" s="45">
        <f t="shared" si="115"/>
        <v>0</v>
      </c>
      <c r="H58" s="30"/>
      <c r="I58" s="46">
        <f t="shared" si="116"/>
        <v>0</v>
      </c>
      <c r="J58" s="46">
        <f t="shared" si="117"/>
        <v>0</v>
      </c>
      <c r="K58" s="45">
        <f t="shared" si="118"/>
        <v>-4.8456250000000001</v>
      </c>
      <c r="L58" s="122" t="e">
        <f t="shared" si="119"/>
        <v>#DIV/0!</v>
      </c>
      <c r="N58" s="47">
        <f t="shared" si="120"/>
        <v>0</v>
      </c>
      <c r="O58" s="47">
        <f t="shared" si="121"/>
        <v>0</v>
      </c>
      <c r="P58" s="47">
        <f t="shared" si="122"/>
        <v>0</v>
      </c>
      <c r="Q58" s="47">
        <f t="shared" si="123"/>
        <v>0</v>
      </c>
      <c r="R58" s="47">
        <f t="shared" si="124"/>
        <v>-4.8456250000000001</v>
      </c>
      <c r="S58" s="121" t="e">
        <f t="shared" si="125"/>
        <v>#DIV/0!</v>
      </c>
      <c r="U58" s="62">
        <v>1</v>
      </c>
      <c r="V58" s="63">
        <f t="shared" si="110"/>
        <v>0</v>
      </c>
      <c r="W58" s="63">
        <f t="shared" si="111"/>
        <v>4.8456250000000001</v>
      </c>
      <c r="X58" s="63">
        <f t="shared" si="112"/>
        <v>-4.8456250000000001</v>
      </c>
    </row>
    <row r="59" spans="2:24">
      <c r="B59" s="30" t="s">
        <v>41</v>
      </c>
      <c r="C59" s="124">
        <f>'Batata frita'!E3</f>
        <v>1.6980555555555554</v>
      </c>
      <c r="D59" s="123">
        <v>0</v>
      </c>
      <c r="E59" s="122" t="e">
        <f t="shared" si="113"/>
        <v>#DIV/0!</v>
      </c>
      <c r="F59" s="45">
        <f t="shared" si="114"/>
        <v>0</v>
      </c>
      <c r="G59" s="45">
        <f t="shared" si="115"/>
        <v>0</v>
      </c>
      <c r="H59" s="30"/>
      <c r="I59" s="46">
        <f t="shared" si="116"/>
        <v>0</v>
      </c>
      <c r="J59" s="46">
        <f t="shared" si="117"/>
        <v>0</v>
      </c>
      <c r="K59" s="45">
        <f t="shared" si="118"/>
        <v>-1.6980555555555554</v>
      </c>
      <c r="L59" s="122" t="e">
        <f t="shared" si="119"/>
        <v>#DIV/0!</v>
      </c>
      <c r="N59" s="47">
        <f t="shared" si="120"/>
        <v>0</v>
      </c>
      <c r="O59" s="47">
        <f t="shared" si="121"/>
        <v>0</v>
      </c>
      <c r="P59" s="47">
        <f t="shared" si="122"/>
        <v>0</v>
      </c>
      <c r="Q59" s="47">
        <f t="shared" si="123"/>
        <v>0</v>
      </c>
      <c r="R59" s="47">
        <f t="shared" si="124"/>
        <v>-1.6980555555555554</v>
      </c>
      <c r="S59" s="121" t="e">
        <f t="shared" si="125"/>
        <v>#DIV/0!</v>
      </c>
      <c r="U59" s="62">
        <v>1</v>
      </c>
      <c r="V59" s="63">
        <f t="shared" si="110"/>
        <v>0</v>
      </c>
      <c r="W59" s="63">
        <f t="shared" si="111"/>
        <v>1.6980555555555554</v>
      </c>
      <c r="X59" s="63">
        <f t="shared" si="112"/>
        <v>-1.6980555555555554</v>
      </c>
    </row>
    <row r="60" spans="2:24">
      <c r="B60" s="30" t="s">
        <v>423</v>
      </c>
      <c r="C60" s="124">
        <f>'Batata cheddar'!E3</f>
        <v>5.3206249999999997</v>
      </c>
      <c r="D60" s="123">
        <v>0</v>
      </c>
      <c r="E60" s="122" t="e">
        <f t="shared" si="113"/>
        <v>#DIV/0!</v>
      </c>
      <c r="F60" s="45">
        <f t="shared" si="114"/>
        <v>0</v>
      </c>
      <c r="G60" s="45">
        <f t="shared" si="115"/>
        <v>0</v>
      </c>
      <c r="H60" s="30"/>
      <c r="I60" s="46">
        <f t="shared" si="116"/>
        <v>0</v>
      </c>
      <c r="J60" s="46">
        <f t="shared" si="117"/>
        <v>0</v>
      </c>
      <c r="K60" s="45">
        <f t="shared" si="118"/>
        <v>-5.3206249999999997</v>
      </c>
      <c r="L60" s="122" t="e">
        <f t="shared" si="119"/>
        <v>#DIV/0!</v>
      </c>
      <c r="N60" s="47">
        <f t="shared" si="120"/>
        <v>0</v>
      </c>
      <c r="O60" s="47">
        <f t="shared" si="121"/>
        <v>0</v>
      </c>
      <c r="P60" s="47">
        <f t="shared" si="122"/>
        <v>0</v>
      </c>
      <c r="Q60" s="47">
        <f t="shared" si="123"/>
        <v>0</v>
      </c>
      <c r="R60" s="47">
        <f t="shared" si="124"/>
        <v>-5.3206249999999997</v>
      </c>
      <c r="S60" s="121" t="e">
        <f t="shared" si="125"/>
        <v>#DIV/0!</v>
      </c>
      <c r="U60" s="62">
        <v>1</v>
      </c>
      <c r="V60" s="63">
        <f t="shared" si="110"/>
        <v>0</v>
      </c>
      <c r="W60" s="63">
        <f t="shared" si="111"/>
        <v>5.3206249999999997</v>
      </c>
      <c r="X60" s="63">
        <f t="shared" si="112"/>
        <v>-5.3206249999999997</v>
      </c>
    </row>
    <row r="61" spans="2:24">
      <c r="B61" s="35" t="s">
        <v>422</v>
      </c>
      <c r="C61" s="124">
        <f>'Batata bacon'!E3</f>
        <v>6.1206249999999995</v>
      </c>
      <c r="D61" s="123">
        <v>0</v>
      </c>
      <c r="E61" s="122" t="e">
        <f t="shared" si="113"/>
        <v>#DIV/0!</v>
      </c>
      <c r="F61" s="45">
        <f t="shared" si="114"/>
        <v>0</v>
      </c>
      <c r="G61" s="45">
        <f t="shared" si="115"/>
        <v>0</v>
      </c>
      <c r="H61" s="30"/>
      <c r="I61" s="46">
        <f t="shared" si="116"/>
        <v>0</v>
      </c>
      <c r="J61" s="46">
        <f t="shared" si="117"/>
        <v>0</v>
      </c>
      <c r="K61" s="45">
        <f t="shared" si="118"/>
        <v>-6.1206249999999995</v>
      </c>
      <c r="L61" s="122" t="e">
        <f t="shared" si="119"/>
        <v>#DIV/0!</v>
      </c>
      <c r="N61" s="47">
        <f t="shared" si="120"/>
        <v>0</v>
      </c>
      <c r="O61" s="47">
        <f t="shared" si="121"/>
        <v>0</v>
      </c>
      <c r="P61" s="47">
        <f t="shared" si="122"/>
        <v>0</v>
      </c>
      <c r="Q61" s="47">
        <f t="shared" si="123"/>
        <v>0</v>
      </c>
      <c r="R61" s="47">
        <f t="shared" si="124"/>
        <v>-6.1206249999999995</v>
      </c>
      <c r="S61" s="121" t="e">
        <f t="shared" si="125"/>
        <v>#DIV/0!</v>
      </c>
      <c r="U61" s="62">
        <v>1</v>
      </c>
      <c r="V61" s="63">
        <f t="shared" si="110"/>
        <v>0</v>
      </c>
      <c r="W61" s="63">
        <f t="shared" si="111"/>
        <v>6.1206249999999995</v>
      </c>
      <c r="X61" s="63">
        <f t="shared" si="112"/>
        <v>-6.1206249999999995</v>
      </c>
    </row>
    <row r="62" spans="2:24">
      <c r="B62" s="30" t="s">
        <v>472</v>
      </c>
      <c r="C62" s="124">
        <f>'Tirinhas de picanha'!E3</f>
        <v>15.812650000000003</v>
      </c>
      <c r="D62" s="123">
        <v>49.9</v>
      </c>
      <c r="E62" s="122">
        <f t="shared" ref="E62:E65" si="126">C62/D62</f>
        <v>0.31688677354709427</v>
      </c>
      <c r="F62" s="45">
        <f t="shared" ref="F62:F65" si="127">D62*$F$4</f>
        <v>4.99</v>
      </c>
      <c r="G62" s="45">
        <f t="shared" ref="G62:G65" si="128">F62+D62</f>
        <v>54.89</v>
      </c>
      <c r="H62" s="30"/>
      <c r="I62" s="46">
        <f t="shared" ref="I62:I65" si="129">G62*$I$4</f>
        <v>1.5094750000000001</v>
      </c>
      <c r="J62" s="46">
        <f t="shared" ref="J62:J65" si="130">G62*$J$4</f>
        <v>5.4890000000000008</v>
      </c>
      <c r="K62" s="45">
        <f t="shared" ref="K62:K65" si="131">D62-C62-I62-J62</f>
        <v>27.088874999999991</v>
      </c>
      <c r="L62" s="122">
        <f t="shared" ref="L62:L65" si="132">K62/D62</f>
        <v>0.54286322645290563</v>
      </c>
      <c r="N62" s="47">
        <f t="shared" ref="N62:N65" si="133">D62-(D62*$N$4)</f>
        <v>44.91</v>
      </c>
      <c r="O62" s="47">
        <f t="shared" ref="O62:O65" si="134">N62+F62</f>
        <v>49.9</v>
      </c>
      <c r="P62" s="47">
        <f t="shared" ref="P62:P65" si="135">O62*$P$4</f>
        <v>1.37225</v>
      </c>
      <c r="Q62" s="47">
        <f t="shared" ref="Q62:Q65" si="136">O62*$Q$4</f>
        <v>4.99</v>
      </c>
      <c r="R62" s="47">
        <f t="shared" ref="R62:R65" si="137">N62-P62-Q62-C62</f>
        <v>22.735099999999989</v>
      </c>
      <c r="S62" s="121">
        <f t="shared" ref="S62:S65" si="138">R62/N62</f>
        <v>0.50623691828100625</v>
      </c>
      <c r="U62" s="62">
        <v>1</v>
      </c>
      <c r="V62" s="63">
        <f t="shared" ref="V62:V65" si="139">U62*G62</f>
        <v>54.89</v>
      </c>
      <c r="W62" s="63">
        <f t="shared" ref="W62:W65" si="140">U62*C62</f>
        <v>15.812650000000003</v>
      </c>
      <c r="X62" s="63">
        <f t="shared" ref="X62:X65" si="141">U62*K62</f>
        <v>27.088874999999991</v>
      </c>
    </row>
    <row r="63" spans="2:24">
      <c r="B63" s="30" t="s">
        <v>473</v>
      </c>
      <c r="C63" s="124">
        <f>'Filé suíno petisco'!E3</f>
        <v>9.8195500000000013</v>
      </c>
      <c r="D63" s="123">
        <v>23.9</v>
      </c>
      <c r="E63" s="122">
        <f t="shared" si="126"/>
        <v>0.41085983263598336</v>
      </c>
      <c r="F63" s="45">
        <f t="shared" si="127"/>
        <v>2.39</v>
      </c>
      <c r="G63" s="45">
        <f t="shared" si="128"/>
        <v>26.29</v>
      </c>
      <c r="H63" s="30"/>
      <c r="I63" s="46">
        <f t="shared" si="129"/>
        <v>0.72297500000000003</v>
      </c>
      <c r="J63" s="46">
        <f t="shared" si="130"/>
        <v>2.629</v>
      </c>
      <c r="K63" s="45">
        <f t="shared" si="131"/>
        <v>10.728474999999998</v>
      </c>
      <c r="L63" s="122">
        <f t="shared" si="132"/>
        <v>0.44889016736401666</v>
      </c>
      <c r="N63" s="47">
        <f t="shared" si="133"/>
        <v>21.509999999999998</v>
      </c>
      <c r="O63" s="47">
        <f t="shared" si="134"/>
        <v>23.9</v>
      </c>
      <c r="P63" s="47">
        <f t="shared" si="135"/>
        <v>0.65725</v>
      </c>
      <c r="Q63" s="47">
        <f t="shared" si="136"/>
        <v>2.39</v>
      </c>
      <c r="R63" s="47">
        <f t="shared" si="137"/>
        <v>8.6431999999999949</v>
      </c>
      <c r="S63" s="121">
        <f t="shared" si="138"/>
        <v>0.40182240818224063</v>
      </c>
      <c r="U63" s="62">
        <v>1</v>
      </c>
      <c r="V63" s="63">
        <f t="shared" si="139"/>
        <v>26.29</v>
      </c>
      <c r="W63" s="63">
        <f t="shared" si="140"/>
        <v>9.8195500000000013</v>
      </c>
      <c r="X63" s="63">
        <f t="shared" si="141"/>
        <v>10.728474999999998</v>
      </c>
    </row>
    <row r="64" spans="2:24">
      <c r="B64" s="30" t="s">
        <v>73</v>
      </c>
      <c r="C64" s="124">
        <f>'Linguiça petisco'!E3</f>
        <v>9.5305055555555551</v>
      </c>
      <c r="D64" s="123">
        <v>0</v>
      </c>
      <c r="E64" s="122" t="e">
        <f t="shared" si="126"/>
        <v>#DIV/0!</v>
      </c>
      <c r="F64" s="45">
        <f t="shared" si="127"/>
        <v>0</v>
      </c>
      <c r="G64" s="45">
        <f t="shared" si="128"/>
        <v>0</v>
      </c>
      <c r="H64" s="30"/>
      <c r="I64" s="46">
        <f t="shared" si="129"/>
        <v>0</v>
      </c>
      <c r="J64" s="46">
        <f t="shared" si="130"/>
        <v>0</v>
      </c>
      <c r="K64" s="45">
        <f t="shared" si="131"/>
        <v>-9.5305055555555551</v>
      </c>
      <c r="L64" s="122" t="e">
        <f t="shared" si="132"/>
        <v>#DIV/0!</v>
      </c>
      <c r="N64" s="47">
        <f t="shared" si="133"/>
        <v>0</v>
      </c>
      <c r="O64" s="47">
        <f t="shared" si="134"/>
        <v>0</v>
      </c>
      <c r="P64" s="47">
        <f t="shared" si="135"/>
        <v>0</v>
      </c>
      <c r="Q64" s="47">
        <f t="shared" si="136"/>
        <v>0</v>
      </c>
      <c r="R64" s="47">
        <f t="shared" si="137"/>
        <v>-9.5305055555555551</v>
      </c>
      <c r="S64" s="121" t="e">
        <f t="shared" si="138"/>
        <v>#DIV/0!</v>
      </c>
      <c r="U64" s="62">
        <v>1</v>
      </c>
      <c r="V64" s="63">
        <f t="shared" si="139"/>
        <v>0</v>
      </c>
      <c r="W64" s="63">
        <f t="shared" si="140"/>
        <v>9.5305055555555551</v>
      </c>
      <c r="X64" s="63">
        <f t="shared" si="141"/>
        <v>-9.5305055555555551</v>
      </c>
    </row>
    <row r="65" spans="2:24">
      <c r="B65" s="30" t="s">
        <v>474</v>
      </c>
      <c r="C65" s="124">
        <f>Torresmo!E3</f>
        <v>6.7236749999999992</v>
      </c>
      <c r="D65" s="123">
        <v>0</v>
      </c>
      <c r="E65" s="122" t="e">
        <f t="shared" si="126"/>
        <v>#DIV/0!</v>
      </c>
      <c r="F65" s="45">
        <f t="shared" si="127"/>
        <v>0</v>
      </c>
      <c r="G65" s="45">
        <f t="shared" si="128"/>
        <v>0</v>
      </c>
      <c r="H65" s="30"/>
      <c r="I65" s="46">
        <f t="shared" si="129"/>
        <v>0</v>
      </c>
      <c r="J65" s="46">
        <f t="shared" si="130"/>
        <v>0</v>
      </c>
      <c r="K65" s="45">
        <f t="shared" si="131"/>
        <v>-6.7236749999999992</v>
      </c>
      <c r="L65" s="122" t="e">
        <f t="shared" si="132"/>
        <v>#DIV/0!</v>
      </c>
      <c r="N65" s="47">
        <f t="shared" si="133"/>
        <v>0</v>
      </c>
      <c r="O65" s="47">
        <f t="shared" si="134"/>
        <v>0</v>
      </c>
      <c r="P65" s="47">
        <f t="shared" si="135"/>
        <v>0</v>
      </c>
      <c r="Q65" s="47">
        <f t="shared" si="136"/>
        <v>0</v>
      </c>
      <c r="R65" s="47">
        <f t="shared" si="137"/>
        <v>-6.7236749999999992</v>
      </c>
      <c r="S65" s="121" t="e">
        <f t="shared" si="138"/>
        <v>#DIV/0!</v>
      </c>
      <c r="U65" s="62">
        <v>1</v>
      </c>
      <c r="V65" s="63">
        <f t="shared" si="139"/>
        <v>0</v>
      </c>
      <c r="W65" s="63">
        <f t="shared" si="140"/>
        <v>6.7236749999999992</v>
      </c>
      <c r="X65" s="63">
        <f t="shared" si="141"/>
        <v>-6.7236749999999992</v>
      </c>
    </row>
    <row r="66" spans="2:24">
      <c r="B66" s="30" t="s">
        <v>475</v>
      </c>
      <c r="C66" s="124">
        <f>'Mexido da casa'!E3</f>
        <v>6.9788675000000007</v>
      </c>
      <c r="D66" s="123">
        <v>0</v>
      </c>
      <c r="E66" s="122" t="e">
        <f>C66/D66</f>
        <v>#DIV/0!</v>
      </c>
      <c r="F66" s="45">
        <f>D66*$F$4</f>
        <v>0</v>
      </c>
      <c r="G66" s="45">
        <f>F66+D66</f>
        <v>0</v>
      </c>
      <c r="H66" s="30"/>
      <c r="I66" s="46">
        <f>G66*$I$4</f>
        <v>0</v>
      </c>
      <c r="J66" s="46">
        <f>G66*$J$4</f>
        <v>0</v>
      </c>
      <c r="K66" s="45">
        <f>D66-C66-I66-J66</f>
        <v>-6.9788675000000007</v>
      </c>
      <c r="L66" s="122" t="e">
        <f>K66/D66</f>
        <v>#DIV/0!</v>
      </c>
      <c r="N66" s="47">
        <f>D66-(D66*$N$4)</f>
        <v>0</v>
      </c>
      <c r="O66" s="47">
        <f>N66+F66</f>
        <v>0</v>
      </c>
      <c r="P66" s="47">
        <f>O66*$P$4</f>
        <v>0</v>
      </c>
      <c r="Q66" s="47">
        <f>O66*$Q$4</f>
        <v>0</v>
      </c>
      <c r="R66" s="47">
        <f>N66-P66-Q66-C66</f>
        <v>-6.9788675000000007</v>
      </c>
      <c r="S66" s="121" t="e">
        <f>R66/N66</f>
        <v>#DIV/0!</v>
      </c>
      <c r="U66" s="62">
        <v>1</v>
      </c>
      <c r="V66" s="63">
        <f t="shared" ref="V66:V68" si="142">U66*G66</f>
        <v>0</v>
      </c>
      <c r="W66" s="63">
        <f t="shared" ref="W66:W68" si="143">U66*C66</f>
        <v>6.9788675000000007</v>
      </c>
      <c r="X66" s="63">
        <f t="shared" ref="X66:X68" si="144">U66*K66</f>
        <v>-6.9788675000000007</v>
      </c>
    </row>
    <row r="67" spans="2:24">
      <c r="B67" s="30" t="s">
        <v>476</v>
      </c>
      <c r="C67" s="124">
        <f>'Mexido metido'!E3</f>
        <v>8.5145924999999991</v>
      </c>
      <c r="D67" s="123">
        <v>0</v>
      </c>
      <c r="E67" s="122" t="e">
        <f>C67/D67</f>
        <v>#DIV/0!</v>
      </c>
      <c r="F67" s="45">
        <f>D67*$F$4</f>
        <v>0</v>
      </c>
      <c r="G67" s="45">
        <f>F67+D67</f>
        <v>0</v>
      </c>
      <c r="H67" s="30"/>
      <c r="I67" s="46">
        <f>G67*$I$4</f>
        <v>0</v>
      </c>
      <c r="J67" s="46">
        <f>G67*$J$4</f>
        <v>0</v>
      </c>
      <c r="K67" s="45">
        <f>D67-C67-I67-J67</f>
        <v>-8.5145924999999991</v>
      </c>
      <c r="L67" s="122" t="e">
        <f>K67/D67</f>
        <v>#DIV/0!</v>
      </c>
      <c r="N67" s="47">
        <f>D67-(D67*$N$4)</f>
        <v>0</v>
      </c>
      <c r="O67" s="47">
        <f>N67+F67</f>
        <v>0</v>
      </c>
      <c r="P67" s="47">
        <f>O67*$P$4</f>
        <v>0</v>
      </c>
      <c r="Q67" s="47">
        <f>O67*$Q$4</f>
        <v>0</v>
      </c>
      <c r="R67" s="47">
        <f>N67-P67-Q67-C67</f>
        <v>-8.5145924999999991</v>
      </c>
      <c r="S67" s="121" t="e">
        <f>R67/N67</f>
        <v>#DIV/0!</v>
      </c>
      <c r="U67" s="62">
        <v>1</v>
      </c>
      <c r="V67" s="63">
        <f t="shared" si="142"/>
        <v>0</v>
      </c>
      <c r="W67" s="63">
        <f t="shared" si="143"/>
        <v>8.5145924999999991</v>
      </c>
      <c r="X67" s="63">
        <f t="shared" si="144"/>
        <v>-8.5145924999999991</v>
      </c>
    </row>
    <row r="68" spans="2:24">
      <c r="B68" s="30" t="s">
        <v>477</v>
      </c>
      <c r="C68" s="124">
        <f>Carreteiro!E3</f>
        <v>4.3034600000000003</v>
      </c>
      <c r="D68" s="123">
        <v>0</v>
      </c>
      <c r="E68" s="122" t="e">
        <f>C68/D68</f>
        <v>#DIV/0!</v>
      </c>
      <c r="F68" s="45">
        <f>D68*$F$4</f>
        <v>0</v>
      </c>
      <c r="G68" s="45">
        <f>F68+D68</f>
        <v>0</v>
      </c>
      <c r="H68" s="30"/>
      <c r="I68" s="46">
        <f>G68*$I$4</f>
        <v>0</v>
      </c>
      <c r="J68" s="46">
        <f>G68*$J$4</f>
        <v>0</v>
      </c>
      <c r="K68" s="45">
        <f>D68-C68-I68-J68</f>
        <v>-4.3034600000000003</v>
      </c>
      <c r="L68" s="122" t="e">
        <f>K68/D68</f>
        <v>#DIV/0!</v>
      </c>
      <c r="N68" s="47">
        <f>D68-(D68*$N$4)</f>
        <v>0</v>
      </c>
      <c r="O68" s="47">
        <f>N68+F68</f>
        <v>0</v>
      </c>
      <c r="P68" s="47">
        <f>O68*$P$4</f>
        <v>0</v>
      </c>
      <c r="Q68" s="47">
        <f>O68*$Q$4</f>
        <v>0</v>
      </c>
      <c r="R68" s="47">
        <f>N68-P68-Q68-C68</f>
        <v>-4.3034600000000003</v>
      </c>
      <c r="S68" s="121" t="e">
        <f>R68/N68</f>
        <v>#DIV/0!</v>
      </c>
      <c r="U68" s="62">
        <v>1</v>
      </c>
      <c r="V68" s="63">
        <f t="shared" si="142"/>
        <v>0</v>
      </c>
      <c r="W68" s="63">
        <f t="shared" si="143"/>
        <v>4.3034600000000003</v>
      </c>
      <c r="X68" s="63">
        <f t="shared" si="144"/>
        <v>-4.3034600000000003</v>
      </c>
    </row>
    <row r="69" spans="2:24">
      <c r="B69" s="30" t="s">
        <v>226</v>
      </c>
      <c r="C69" s="36">
        <f>Feijoada!E3</f>
        <v>9.4889687500000015</v>
      </c>
      <c r="D69" s="43">
        <v>48.9</v>
      </c>
      <c r="E69" s="44">
        <f t="shared" si="0"/>
        <v>0.19404844069529656</v>
      </c>
      <c r="F69" s="45">
        <f t="shared" ref="F69" si="145">D69*$F$4</f>
        <v>4.8900000000000006</v>
      </c>
      <c r="G69" s="45">
        <f t="shared" ref="G69" si="146">F69+D69</f>
        <v>53.79</v>
      </c>
      <c r="H69" s="30"/>
      <c r="I69" s="46">
        <f t="shared" ref="I69" si="147">G69*$I$4</f>
        <v>1.479225</v>
      </c>
      <c r="J69" s="46">
        <f t="shared" ref="J69" si="148">G69*$J$4</f>
        <v>5.3790000000000004</v>
      </c>
      <c r="K69" s="45">
        <f t="shared" ref="K69" si="149">D69-C69-I69-J69</f>
        <v>32.552806249999996</v>
      </c>
      <c r="L69" s="44">
        <f t="shared" ref="L69" si="150">K69/D69</f>
        <v>0.66570155930470343</v>
      </c>
      <c r="N69" s="47">
        <f t="shared" ref="N69" si="151">D69-(D69*$N$4)</f>
        <v>44.01</v>
      </c>
      <c r="O69" s="47">
        <f t="shared" ref="O69" si="152">N69+F69</f>
        <v>48.9</v>
      </c>
      <c r="P69" s="47">
        <f t="shared" ref="P69" si="153">O69*$P$4</f>
        <v>1.3447499999999999</v>
      </c>
      <c r="Q69" s="47">
        <f t="shared" ref="Q69" si="154">O69*$Q$4</f>
        <v>4.8900000000000006</v>
      </c>
      <c r="R69" s="47">
        <f t="shared" ref="R69" si="155">N69-P69-Q69-C69</f>
        <v>28.286281249999998</v>
      </c>
      <c r="S69" s="48">
        <f t="shared" ref="S69" si="156">R69/N69</f>
        <v>0.64272395478300381</v>
      </c>
      <c r="U69" s="62">
        <v>1</v>
      </c>
      <c r="V69" s="63">
        <f t="shared" ref="V69" si="157">U69*G69</f>
        <v>53.79</v>
      </c>
      <c r="W69" s="63">
        <f t="shared" ref="W69" si="158">U69*C69</f>
        <v>9.4889687500000015</v>
      </c>
      <c r="X69" s="63">
        <f t="shared" ref="X69" si="159">U69*K69</f>
        <v>32.552806249999996</v>
      </c>
    </row>
    <row r="70" spans="2:24">
      <c r="B70" s="35"/>
      <c r="C70" s="36"/>
      <c r="D70" s="43"/>
      <c r="E70" s="44"/>
      <c r="F70" s="45"/>
      <c r="G70" s="45"/>
      <c r="H70" s="30"/>
      <c r="I70" s="46"/>
      <c r="J70" s="46"/>
      <c r="K70" s="45"/>
      <c r="L70" s="44"/>
      <c r="N70" s="47"/>
      <c r="O70" s="47"/>
      <c r="P70" s="47"/>
      <c r="Q70" s="47"/>
      <c r="R70" s="47"/>
      <c r="S70" s="48"/>
      <c r="U70" s="62">
        <f>SUM(U6:U69)</f>
        <v>64</v>
      </c>
      <c r="V70" s="64">
        <f>SUM(V6:V69)</f>
        <v>1231.23</v>
      </c>
      <c r="W70" s="64">
        <f>SUM(W6:W69)</f>
        <v>582.84749144965303</v>
      </c>
      <c r="X70" s="64">
        <f>SUM(X6:X69)</f>
        <v>376.74784813368046</v>
      </c>
    </row>
    <row r="72" spans="2:24">
      <c r="B72" s="130" t="s">
        <v>213</v>
      </c>
      <c r="C72" s="130"/>
    </row>
    <row r="73" spans="2:24">
      <c r="B73" s="66" t="s">
        <v>211</v>
      </c>
      <c r="C73" s="67">
        <f>W70*7</f>
        <v>4079.9324401475715</v>
      </c>
    </row>
    <row r="74" spans="2:24">
      <c r="B74" s="66" t="s">
        <v>212</v>
      </c>
      <c r="C74" s="67">
        <f>V70*7</f>
        <v>8618.61</v>
      </c>
    </row>
    <row r="75" spans="2:24">
      <c r="B75" s="66" t="s">
        <v>51</v>
      </c>
      <c r="C75" s="67">
        <f>X70*7</f>
        <v>2637.2349369357635</v>
      </c>
    </row>
    <row r="77" spans="2:24">
      <c r="B77" s="130" t="s">
        <v>214</v>
      </c>
      <c r="C77" s="130"/>
    </row>
    <row r="78" spans="2:24">
      <c r="B78" s="66" t="s">
        <v>211</v>
      </c>
      <c r="C78" s="67">
        <f>W70*30</f>
        <v>17485.424743489591</v>
      </c>
    </row>
    <row r="79" spans="2:24">
      <c r="B79" s="66" t="s">
        <v>212</v>
      </c>
      <c r="C79" s="67">
        <f>V70*30</f>
        <v>36936.9</v>
      </c>
    </row>
    <row r="80" spans="2:24">
      <c r="B80" s="66" t="s">
        <v>51</v>
      </c>
      <c r="C80" s="67">
        <f>X70*30</f>
        <v>11302.435444010414</v>
      </c>
    </row>
  </sheetData>
  <mergeCells count="2">
    <mergeCell ref="B72:C72"/>
    <mergeCell ref="B77:C7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" zoomScale="150" zoomScaleNormal="150" zoomScalePageLayoutView="150" workbookViewId="0">
      <selection activeCell="E6" sqref="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364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8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6.5609500000000001</v>
      </c>
      <c r="C3" s="139" t="s">
        <v>4</v>
      </c>
      <c r="D3" s="140"/>
      <c r="E3" s="5">
        <f>(B3/B2)+15%</f>
        <v>0.97011875000000003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308</v>
      </c>
      <c r="B5" s="12">
        <v>0.2</v>
      </c>
      <c r="C5" s="13" t="s">
        <v>11</v>
      </c>
      <c r="D5" s="13" t="s">
        <v>11</v>
      </c>
      <c r="E5" s="14">
        <f>SUMIF(Insumos!$A$1178:$A$1324,A5,Insumos!$D$1178:$D$1324)</f>
        <v>12.7</v>
      </c>
      <c r="F5" s="15">
        <f t="shared" ref="F5:F11" si="0">E5*B5</f>
        <v>2.54</v>
      </c>
      <c r="H5" t="s">
        <v>7</v>
      </c>
    </row>
    <row r="6" spans="1:8">
      <c r="A6" s="11" t="s">
        <v>37</v>
      </c>
      <c r="B6" s="12">
        <v>0.04</v>
      </c>
      <c r="C6" s="16" t="s">
        <v>11</v>
      </c>
      <c r="D6" s="16" t="s">
        <v>11</v>
      </c>
      <c r="E6" s="14">
        <f>SUMIF(Insumos!$A$1178:$A$1324,A6,Insumos!$D$1178:$D$1324)</f>
        <v>20</v>
      </c>
      <c r="F6" s="15">
        <f t="shared" si="0"/>
        <v>0.8</v>
      </c>
      <c r="H6" t="s">
        <v>11</v>
      </c>
    </row>
    <row r="7" spans="1:8">
      <c r="A7" s="11" t="s">
        <v>60</v>
      </c>
      <c r="B7" s="12">
        <v>0.03</v>
      </c>
      <c r="C7" s="17" t="s">
        <v>12</v>
      </c>
      <c r="D7" s="17" t="s">
        <v>12</v>
      </c>
      <c r="E7" s="14">
        <f>SUMIF(Insumos!$A$1178:$A$1324,A7,Insumos!$D$1178:$D$1324)</f>
        <v>3.99</v>
      </c>
      <c r="F7" s="15">
        <f t="shared" si="0"/>
        <v>0.1197</v>
      </c>
      <c r="H7" t="s">
        <v>12</v>
      </c>
    </row>
    <row r="8" spans="1:8">
      <c r="A8" s="11" t="s">
        <v>13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3.25</v>
      </c>
      <c r="F8" s="15">
        <f t="shared" si="0"/>
        <v>3.2500000000000001E-2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292</v>
      </c>
      <c r="B10" s="12">
        <v>0.5</v>
      </c>
      <c r="C10" s="17" t="s">
        <v>14</v>
      </c>
      <c r="D10" s="17" t="s">
        <v>14</v>
      </c>
      <c r="E10" s="14">
        <f>SUMIF(Insumos!$A$1178:$A$1324,A10,Insumos!$D$1178:$D$1324)</f>
        <v>2</v>
      </c>
      <c r="F10" s="15">
        <f t="shared" si="0"/>
        <v>1</v>
      </c>
      <c r="H10" t="s">
        <v>14</v>
      </c>
    </row>
    <row r="11" spans="1:8">
      <c r="A11" s="11" t="s">
        <v>59</v>
      </c>
      <c r="B11" s="12">
        <v>0.5</v>
      </c>
      <c r="C11" s="17" t="s">
        <v>14</v>
      </c>
      <c r="D11" s="17" t="s">
        <v>14</v>
      </c>
      <c r="E11" s="14">
        <f>SUMIF(Insumos!$A$1178:$A$1324,A11,Insumos!$D$1178:$D$1324)</f>
        <v>2</v>
      </c>
      <c r="F11" s="15">
        <f t="shared" si="0"/>
        <v>1</v>
      </c>
    </row>
    <row r="12" spans="1:8">
      <c r="A12" s="11"/>
      <c r="B12" s="12"/>
      <c r="C12" s="17"/>
      <c r="D12" s="17"/>
      <c r="E12" s="14"/>
      <c r="F12" s="15"/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6.5609500000000001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45" t="s">
        <v>350</v>
      </c>
      <c r="B15" s="145"/>
      <c r="C15" s="145"/>
      <c r="D15" s="145"/>
      <c r="E15" s="145"/>
      <c r="F15" s="145"/>
    </row>
    <row r="16" spans="1:8">
      <c r="A16" s="146" t="s">
        <v>349</v>
      </c>
      <c r="B16" s="147"/>
      <c r="C16" s="147"/>
      <c r="D16" s="147"/>
      <c r="E16" s="147"/>
      <c r="F16" s="148"/>
    </row>
    <row r="17" spans="1:7">
      <c r="A17" s="146"/>
      <c r="B17" s="147"/>
      <c r="C17" s="147"/>
      <c r="D17" s="147"/>
      <c r="E17" s="147"/>
      <c r="F17" s="148"/>
    </row>
    <row r="18" spans="1:7">
      <c r="A18" s="146"/>
      <c r="B18" s="147"/>
      <c r="C18" s="147"/>
      <c r="D18" s="147"/>
      <c r="E18" s="147"/>
      <c r="F18" s="148"/>
    </row>
    <row r="19" spans="1:7">
      <c r="A19" s="146"/>
      <c r="B19" s="147"/>
      <c r="C19" s="147"/>
      <c r="D19" s="147"/>
      <c r="E19" s="147"/>
      <c r="F19" s="148"/>
    </row>
    <row r="20" spans="1:7">
      <c r="A20" s="144"/>
      <c r="B20" s="144"/>
      <c r="C20" s="144"/>
      <c r="D20" s="144"/>
      <c r="E20" s="144"/>
      <c r="F20" s="144"/>
    </row>
    <row r="21" spans="1:7">
      <c r="A21" s="144"/>
      <c r="B21" s="144"/>
      <c r="C21" s="144"/>
      <c r="D21" s="144"/>
      <c r="E21" s="144"/>
      <c r="F21" s="144"/>
    </row>
    <row r="22" spans="1:7">
      <c r="A22" s="144"/>
      <c r="B22" s="144"/>
      <c r="C22" s="144"/>
      <c r="D22" s="144"/>
      <c r="E22" s="144"/>
      <c r="F22" s="144"/>
    </row>
    <row r="23" spans="1:7">
      <c r="A23" s="26"/>
      <c r="B23" s="26"/>
      <c r="C23" s="26"/>
      <c r="D23" s="26"/>
      <c r="E23" s="26"/>
      <c r="F23" s="26"/>
    </row>
    <row r="28" spans="1:7" ht="16">
      <c r="G28" s="117"/>
    </row>
    <row r="29" spans="1:7" ht="16">
      <c r="G29" s="117"/>
    </row>
    <row r="30" spans="1:7" ht="16">
      <c r="G30" s="117"/>
    </row>
    <row r="31" spans="1:7" ht="16">
      <c r="G31" s="117"/>
    </row>
    <row r="32" spans="1:7" ht="16">
      <c r="G32" s="117"/>
    </row>
  </sheetData>
  <mergeCells count="14">
    <mergeCell ref="A21:F21"/>
    <mergeCell ref="A22:F22"/>
    <mergeCell ref="A15:F15"/>
    <mergeCell ref="A16:F16"/>
    <mergeCell ref="A17:F17"/>
    <mergeCell ref="A18:F18"/>
    <mergeCell ref="A19:F19"/>
    <mergeCell ref="A20:F20"/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50" zoomScaleNormal="150" zoomScalePageLayoutView="150" workbookViewId="0">
      <selection activeCell="E6" sqref="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43" t="s">
        <v>388</v>
      </c>
      <c r="C1" s="143"/>
      <c r="D1" s="143"/>
      <c r="E1" s="143"/>
      <c r="F1" s="135" t="s">
        <v>1</v>
      </c>
    </row>
    <row r="2" spans="1:8" ht="16" thickBot="1">
      <c r="A2" s="2" t="s">
        <v>2</v>
      </c>
      <c r="B2" s="3">
        <v>8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5.6490000000000009</v>
      </c>
      <c r="C3" s="139" t="s">
        <v>4</v>
      </c>
      <c r="D3" s="140"/>
      <c r="E3" s="5">
        <f>(B3/B2)+15%</f>
        <v>0.85612500000000014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387</v>
      </c>
      <c r="B5" s="12">
        <v>0.2</v>
      </c>
      <c r="C5" s="13" t="s">
        <v>11</v>
      </c>
      <c r="D5" s="13" t="s">
        <v>11</v>
      </c>
      <c r="E5" s="14">
        <f>SUMIF(Insumos!$A$1178:$A$1324,A5,Insumos!$D$1178:$D$1324)</f>
        <v>6.98</v>
      </c>
      <c r="F5" s="15">
        <f t="shared" ref="F5:F12" si="0">E5*B5</f>
        <v>1.3960000000000001</v>
      </c>
      <c r="H5" t="s">
        <v>7</v>
      </c>
    </row>
    <row r="6" spans="1:8">
      <c r="A6" s="11" t="s">
        <v>101</v>
      </c>
      <c r="B6" s="12">
        <v>0.05</v>
      </c>
      <c r="C6" s="16" t="s">
        <v>11</v>
      </c>
      <c r="D6" s="16" t="s">
        <v>11</v>
      </c>
      <c r="E6" s="14">
        <f>SUMIF(Insumos!$A$1178:$A$1324,A6,Insumos!$D$1178:$D$1324)</f>
        <v>33.950000000000003</v>
      </c>
      <c r="F6" s="15">
        <f t="shared" si="0"/>
        <v>1.6975000000000002</v>
      </c>
      <c r="H6" t="s">
        <v>11</v>
      </c>
    </row>
    <row r="7" spans="1:8">
      <c r="A7" s="11" t="s">
        <v>22</v>
      </c>
      <c r="B7" s="12">
        <v>0.05</v>
      </c>
      <c r="C7" s="17" t="s">
        <v>11</v>
      </c>
      <c r="D7" s="17" t="s">
        <v>11</v>
      </c>
      <c r="E7" s="14">
        <f>SUMIF(Insumos!$A$1178:$A$1324,A7,Insumos!$D$1178:$D$1324)</f>
        <v>4.55</v>
      </c>
      <c r="F7" s="15">
        <f t="shared" si="0"/>
        <v>0.22750000000000001</v>
      </c>
      <c r="H7" t="s">
        <v>12</v>
      </c>
    </row>
    <row r="8" spans="1:8">
      <c r="A8" s="11" t="s">
        <v>386</v>
      </c>
      <c r="B8" s="12">
        <v>0.1</v>
      </c>
      <c r="C8" s="17" t="s">
        <v>12</v>
      </c>
      <c r="D8" s="17" t="s">
        <v>12</v>
      </c>
      <c r="E8" s="14">
        <f>SUMIF(Insumos!$A$1178:$A$1324,A8,Insumos!$D$1178:$D$1324)</f>
        <v>17.28</v>
      </c>
      <c r="F8" s="15">
        <f t="shared" si="0"/>
        <v>1.7280000000000002</v>
      </c>
      <c r="H8" t="s">
        <v>14</v>
      </c>
    </row>
    <row r="9" spans="1:8">
      <c r="A9" s="11" t="s">
        <v>37</v>
      </c>
      <c r="B9" s="12">
        <v>0.03</v>
      </c>
      <c r="C9" s="17" t="s">
        <v>11</v>
      </c>
      <c r="D9" s="17" t="s">
        <v>11</v>
      </c>
      <c r="E9" s="14">
        <f>SUMIF(Insumos!$A$1178:$A$1324,A9,Insumos!$D$1178:$D$1324)</f>
        <v>20</v>
      </c>
      <c r="F9" s="15">
        <f t="shared" si="0"/>
        <v>0.6</v>
      </c>
      <c r="H9" t="s">
        <v>12</v>
      </c>
    </row>
    <row r="10" spans="1:8">
      <c r="A10" s="11"/>
      <c r="B10" s="12"/>
      <c r="C10" s="17"/>
      <c r="D10" s="17"/>
      <c r="E10" s="14"/>
      <c r="F10" s="15">
        <f t="shared" si="0"/>
        <v>0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>
        <f t="shared" si="0"/>
        <v>0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5.6490000000000009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45" t="s">
        <v>385</v>
      </c>
      <c r="B15" s="145"/>
      <c r="C15" s="145"/>
      <c r="D15" s="145"/>
      <c r="E15" s="145"/>
      <c r="F15" s="145"/>
    </row>
    <row r="16" spans="1:8">
      <c r="A16" s="146" t="s">
        <v>384</v>
      </c>
      <c r="B16" s="147"/>
      <c r="C16" s="147"/>
      <c r="D16" s="147"/>
      <c r="E16" s="147"/>
      <c r="F16" s="148"/>
    </row>
    <row r="17" spans="1:6">
      <c r="A17" s="146" t="s">
        <v>383</v>
      </c>
      <c r="B17" s="147"/>
      <c r="C17" s="147"/>
      <c r="D17" s="147"/>
      <c r="E17" s="147"/>
      <c r="F17" s="148"/>
    </row>
    <row r="18" spans="1:6">
      <c r="A18" s="146"/>
      <c r="B18" s="147"/>
      <c r="C18" s="147"/>
      <c r="D18" s="147"/>
      <c r="E18" s="147"/>
      <c r="F18" s="148"/>
    </row>
    <row r="19" spans="1:6">
      <c r="A19" s="146"/>
      <c r="B19" s="147"/>
      <c r="C19" s="147"/>
      <c r="D19" s="147"/>
      <c r="E19" s="147"/>
      <c r="F19" s="148"/>
    </row>
    <row r="20" spans="1:6">
      <c r="A20" s="144"/>
      <c r="B20" s="144"/>
      <c r="C20" s="144"/>
      <c r="D20" s="144"/>
      <c r="E20" s="144"/>
      <c r="F20" s="144"/>
    </row>
    <row r="21" spans="1:6">
      <c r="A21" s="144"/>
      <c r="B21" s="144"/>
      <c r="C21" s="144"/>
      <c r="D21" s="144"/>
      <c r="E21" s="144"/>
      <c r="F21" s="144"/>
    </row>
    <row r="22" spans="1:6">
      <c r="A22" s="144"/>
      <c r="B22" s="144"/>
      <c r="C22" s="144"/>
      <c r="D22" s="144"/>
      <c r="E22" s="144"/>
      <c r="F22" s="144"/>
    </row>
    <row r="23" spans="1:6">
      <c r="A23" s="26"/>
      <c r="B23" s="26"/>
      <c r="C23" s="26"/>
      <c r="D23" s="26"/>
      <c r="E23" s="26"/>
      <c r="F23" s="26"/>
    </row>
  </sheetData>
  <mergeCells count="14">
    <mergeCell ref="A21:F21"/>
    <mergeCell ref="A22:F22"/>
    <mergeCell ref="A15:F15"/>
    <mergeCell ref="A16:F16"/>
    <mergeCell ref="A17:F17"/>
    <mergeCell ref="A18:F18"/>
    <mergeCell ref="A19:F19"/>
    <mergeCell ref="A20:F20"/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5:D6 C9:D12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50" zoomScaleNormal="150" zoomScalePageLayoutView="150" workbookViewId="0">
      <selection activeCell="E6" sqref="E5: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408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4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3.6424500000000002</v>
      </c>
      <c r="C3" s="139" t="s">
        <v>4</v>
      </c>
      <c r="D3" s="140"/>
      <c r="E3" s="5">
        <f>(B3/B2)+15%</f>
        <v>1.0606125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31</v>
      </c>
      <c r="B5" s="12">
        <v>0.2</v>
      </c>
      <c r="C5" s="13" t="s">
        <v>11</v>
      </c>
      <c r="D5" s="13" t="s">
        <v>11</v>
      </c>
      <c r="E5" s="14">
        <f>SUMIF(Insumos!$A$1178:$A$1324,A5,Insumos!$D$1178:$D$1324)</f>
        <v>2.39</v>
      </c>
      <c r="F5" s="15">
        <f t="shared" ref="F5:F11" si="0">E5*B5</f>
        <v>0.47800000000000004</v>
      </c>
      <c r="H5" t="s">
        <v>7</v>
      </c>
    </row>
    <row r="6" spans="1:8">
      <c r="A6" s="11" t="s">
        <v>22</v>
      </c>
      <c r="B6" s="12">
        <v>0.08</v>
      </c>
      <c r="C6" s="16" t="s">
        <v>11</v>
      </c>
      <c r="D6" s="16" t="s">
        <v>11</v>
      </c>
      <c r="E6" s="14">
        <f>SUMIF(Insumos!$A$1178:$A$1324,A6,Insumos!$D$1178:$D$1324)</f>
        <v>4.55</v>
      </c>
      <c r="F6" s="15">
        <f t="shared" si="0"/>
        <v>0.36399999999999999</v>
      </c>
      <c r="H6" t="s">
        <v>11</v>
      </c>
    </row>
    <row r="7" spans="1:8">
      <c r="A7" s="11" t="s">
        <v>21</v>
      </c>
      <c r="B7" s="12">
        <v>2</v>
      </c>
      <c r="C7" s="17" t="s">
        <v>7</v>
      </c>
      <c r="D7" s="17" t="s">
        <v>7</v>
      </c>
      <c r="E7" s="14">
        <f>SUMIF(Insumos!$A$1178:$A$1324,A7,Insumos!$D$1178:$D$1324)</f>
        <v>0.13</v>
      </c>
      <c r="F7" s="15">
        <f t="shared" si="0"/>
        <v>0.26</v>
      </c>
      <c r="H7" t="s">
        <v>12</v>
      </c>
    </row>
    <row r="8" spans="1:8">
      <c r="A8" s="11" t="s">
        <v>13</v>
      </c>
      <c r="B8" s="12">
        <v>0.01</v>
      </c>
      <c r="C8" s="17" t="s">
        <v>11</v>
      </c>
      <c r="D8" s="17" t="s">
        <v>11</v>
      </c>
      <c r="E8" s="14">
        <f>SUMIF(Insumos!$A$1178:$A$1324,A8,Insumos!$D$1178:$D$1324)</f>
        <v>3.25</v>
      </c>
      <c r="F8" s="15">
        <f t="shared" si="0"/>
        <v>3.2500000000000001E-2</v>
      </c>
      <c r="H8" t="s">
        <v>14</v>
      </c>
    </row>
    <row r="9" spans="1:8">
      <c r="A9" s="11" t="s">
        <v>34</v>
      </c>
      <c r="B9" s="12">
        <v>5.0000000000000001E-3</v>
      </c>
      <c r="C9" s="17" t="s">
        <v>11</v>
      </c>
      <c r="D9" s="17" t="s">
        <v>11</v>
      </c>
      <c r="E9" s="14">
        <f>SUMIF(Insumos!$A$1178:$A$1324,A9,Insumos!$D$1178:$D$1324)</f>
        <v>213.75</v>
      </c>
      <c r="F9" s="15">
        <f t="shared" si="0"/>
        <v>1.0687500000000001</v>
      </c>
      <c r="H9" t="s">
        <v>12</v>
      </c>
    </row>
    <row r="10" spans="1:8">
      <c r="A10" s="11" t="s">
        <v>23</v>
      </c>
      <c r="B10" s="12">
        <v>0.04</v>
      </c>
      <c r="C10" s="17" t="s">
        <v>12</v>
      </c>
      <c r="D10" s="17" t="s">
        <v>12</v>
      </c>
      <c r="E10" s="14">
        <f>SUMIF(Insumos!$A$1178:$A$1324,A10,Insumos!$D$1178:$D$1324)</f>
        <v>35.979999999999997</v>
      </c>
      <c r="F10" s="15">
        <f t="shared" si="0"/>
        <v>1.4391999999999998</v>
      </c>
      <c r="H10" t="s">
        <v>14</v>
      </c>
    </row>
    <row r="11" spans="1:8">
      <c r="A11" s="11"/>
      <c r="B11" s="12"/>
      <c r="C11" s="17"/>
      <c r="D11" s="17"/>
      <c r="E11" s="14"/>
      <c r="F11" s="15">
        <f t="shared" si="0"/>
        <v>0</v>
      </c>
    </row>
    <row r="12" spans="1:8">
      <c r="A12" s="11"/>
      <c r="B12" s="12"/>
      <c r="C12" s="17"/>
      <c r="D12" s="17"/>
      <c r="E12" s="14"/>
      <c r="F12" s="15"/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3.6424500000000002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>
      <c r="A15" s="145" t="s">
        <v>419</v>
      </c>
      <c r="B15" s="145"/>
      <c r="C15" s="145"/>
      <c r="D15" s="145"/>
      <c r="E15" s="145"/>
      <c r="F15" s="145"/>
    </row>
    <row r="16" spans="1:8">
      <c r="A16" s="146" t="s">
        <v>418</v>
      </c>
      <c r="B16" s="147"/>
      <c r="C16" s="147"/>
      <c r="D16" s="147"/>
      <c r="E16" s="147"/>
      <c r="F16" s="148"/>
    </row>
    <row r="17" spans="1:6">
      <c r="A17" s="146" t="s">
        <v>417</v>
      </c>
      <c r="B17" s="147"/>
      <c r="C17" s="147"/>
      <c r="D17" s="147"/>
      <c r="E17" s="147"/>
      <c r="F17" s="148"/>
    </row>
    <row r="18" spans="1:6">
      <c r="A18" s="146" t="s">
        <v>416</v>
      </c>
      <c r="B18" s="147"/>
      <c r="C18" s="147"/>
      <c r="D18" s="147"/>
      <c r="E18" s="147"/>
      <c r="F18" s="148"/>
    </row>
    <row r="19" spans="1:6">
      <c r="A19" s="146" t="s">
        <v>415</v>
      </c>
      <c r="B19" s="147"/>
      <c r="C19" s="147"/>
      <c r="D19" s="147"/>
      <c r="E19" s="147"/>
      <c r="F19" s="148"/>
    </row>
    <row r="20" spans="1:6">
      <c r="A20" s="144"/>
      <c r="B20" s="144"/>
      <c r="C20" s="144"/>
      <c r="D20" s="144"/>
      <c r="E20" s="144"/>
      <c r="F20" s="144"/>
    </row>
    <row r="21" spans="1:6">
      <c r="A21" s="144"/>
      <c r="B21" s="144"/>
      <c r="C21" s="144"/>
      <c r="D21" s="144"/>
      <c r="E21" s="144"/>
      <c r="F21" s="144"/>
    </row>
    <row r="22" spans="1:6">
      <c r="A22" s="144"/>
      <c r="B22" s="144"/>
      <c r="C22" s="144"/>
      <c r="D22" s="144"/>
      <c r="E22" s="144"/>
      <c r="F22" s="144"/>
    </row>
    <row r="23" spans="1:6">
      <c r="A23" s="26"/>
      <c r="B23" s="26"/>
      <c r="C23" s="26"/>
      <c r="D23" s="26"/>
      <c r="E23" s="26"/>
      <c r="F23" s="26"/>
    </row>
  </sheetData>
  <mergeCells count="14">
    <mergeCell ref="A21:F21"/>
    <mergeCell ref="A22:F22"/>
    <mergeCell ref="A15:F15"/>
    <mergeCell ref="A16:F16"/>
    <mergeCell ref="A17:F17"/>
    <mergeCell ref="A18:F18"/>
    <mergeCell ref="A19:F19"/>
    <mergeCell ref="A20:F20"/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E6" sqref="E5:E6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309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4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F18</f>
        <v>18.343499999999999</v>
      </c>
      <c r="C3" s="157" t="s">
        <v>4</v>
      </c>
      <c r="D3" s="158"/>
      <c r="E3" s="96">
        <f>(B3/B2)+15%</f>
        <v>4.7358750000000001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 thickBot="1">
      <c r="A5" s="90" t="s">
        <v>308</v>
      </c>
      <c r="B5" s="89">
        <v>0.5</v>
      </c>
      <c r="C5" s="88" t="s">
        <v>11</v>
      </c>
      <c r="D5" s="88" t="s">
        <v>11</v>
      </c>
      <c r="E5" s="14">
        <f>SUMIF(Insumos!$A$1178:$A$1324,A5,Insumos!$D$1178:$D$1324)</f>
        <v>12.7</v>
      </c>
      <c r="F5" s="87">
        <f t="shared" ref="F5:F11" si="0">E5*B5</f>
        <v>6.35</v>
      </c>
      <c r="H5" s="77" t="s">
        <v>7</v>
      </c>
    </row>
    <row r="6" spans="1:8" ht="15.75" customHeight="1" thickBot="1">
      <c r="A6" s="86" t="s">
        <v>307</v>
      </c>
      <c r="B6" s="84">
        <v>0.06</v>
      </c>
      <c r="C6" s="88" t="s">
        <v>11</v>
      </c>
      <c r="D6" s="88" t="s">
        <v>11</v>
      </c>
      <c r="E6" s="14">
        <f>SUMIF(Insumos!$A$1178:$A$1324,A6,Insumos!$D$1178:$D$1324)</f>
        <v>16.3</v>
      </c>
      <c r="F6" s="81">
        <f t="shared" si="0"/>
        <v>0.97799999999999998</v>
      </c>
      <c r="H6" s="77" t="s">
        <v>11</v>
      </c>
    </row>
    <row r="7" spans="1:8" ht="15.75" customHeight="1" thickBot="1">
      <c r="A7" s="85" t="s">
        <v>296</v>
      </c>
      <c r="B7" s="84">
        <v>0.04</v>
      </c>
      <c r="C7" s="88" t="s">
        <v>11</v>
      </c>
      <c r="D7" s="88" t="s">
        <v>11</v>
      </c>
      <c r="E7" s="14">
        <f>SUMIF(Insumos!$A$1178:$A$1324,A7,Insumos!$D$1178:$D$1324)</f>
        <v>56.9</v>
      </c>
      <c r="F7" s="81">
        <f t="shared" si="0"/>
        <v>2.2759999999999998</v>
      </c>
      <c r="H7" s="77" t="s">
        <v>12</v>
      </c>
    </row>
    <row r="8" spans="1:8" ht="15.75" customHeight="1" thickBot="1">
      <c r="A8" s="85" t="s">
        <v>292</v>
      </c>
      <c r="B8" s="84">
        <v>0.25</v>
      </c>
      <c r="C8" s="88" t="s">
        <v>14</v>
      </c>
      <c r="D8" s="88" t="s">
        <v>14</v>
      </c>
      <c r="E8" s="14">
        <f>SUMIF(Insumos!$A$1178:$A$1324,A8,Insumos!$D$1178:$D$1324)</f>
        <v>2</v>
      </c>
      <c r="F8" s="81">
        <f t="shared" si="0"/>
        <v>0.5</v>
      </c>
      <c r="H8" s="77" t="s">
        <v>14</v>
      </c>
    </row>
    <row r="9" spans="1:8" ht="15.75" customHeight="1" thickBot="1">
      <c r="A9" s="85" t="s">
        <v>60</v>
      </c>
      <c r="B9" s="84">
        <v>1</v>
      </c>
      <c r="C9" s="88" t="s">
        <v>11</v>
      </c>
      <c r="D9" s="88" t="s">
        <v>11</v>
      </c>
      <c r="E9" s="14">
        <f>SUMIF(Insumos!$A$1178:$A$1324,A9,Insumos!$D$1178:$D$1324)</f>
        <v>3.99</v>
      </c>
      <c r="F9" s="81">
        <f t="shared" si="0"/>
        <v>3.99</v>
      </c>
    </row>
    <row r="10" spans="1:8" ht="15.75" customHeight="1" thickBot="1">
      <c r="A10" s="85" t="s">
        <v>306</v>
      </c>
      <c r="B10" s="84">
        <v>0.09</v>
      </c>
      <c r="C10" s="88" t="s">
        <v>11</v>
      </c>
      <c r="D10" s="88" t="s">
        <v>11</v>
      </c>
      <c r="E10" s="14">
        <f>SUMIF(Insumos!$A$1178:$A$1324,A10,Insumos!$D$1178:$D$1324)</f>
        <v>45</v>
      </c>
      <c r="F10" s="81">
        <f t="shared" si="0"/>
        <v>4.05</v>
      </c>
    </row>
    <row r="11" spans="1:8" ht="15.75" customHeight="1">
      <c r="A11" s="85" t="s">
        <v>305</v>
      </c>
      <c r="B11" s="84">
        <v>0.01</v>
      </c>
      <c r="C11" s="88" t="s">
        <v>11</v>
      </c>
      <c r="D11" s="88" t="s">
        <v>11</v>
      </c>
      <c r="E11" s="14">
        <f>SUMIF(Insumos!$A$1178:$A$1324,A11,Insumos!$D$1178:$D$1324)</f>
        <v>19.95</v>
      </c>
      <c r="F11" s="81">
        <f t="shared" si="0"/>
        <v>0.19950000000000001</v>
      </c>
    </row>
    <row r="12" spans="1:8" ht="15.75" customHeight="1">
      <c r="A12" s="85"/>
      <c r="B12" s="84"/>
      <c r="C12" s="102"/>
      <c r="D12" s="102"/>
      <c r="E12" s="14">
        <f>SUMIF(Insumos!$A$1178:$A$1324,A12,Insumos!$D$1178:$D$1324)</f>
        <v>0</v>
      </c>
      <c r="F12" s="81"/>
    </row>
    <row r="13" spans="1:8" ht="15.75" customHeight="1">
      <c r="A13" s="85"/>
      <c r="B13" s="84"/>
      <c r="C13" s="102"/>
      <c r="D13" s="102"/>
      <c r="E13" s="14">
        <f>SUMIF(Insumos!$A$1178:$A$1324,A13,Insumos!$D$1178:$D$1324)</f>
        <v>0</v>
      </c>
      <c r="F13" s="81"/>
    </row>
    <row r="14" spans="1:8" ht="15.75" customHeight="1">
      <c r="A14" s="85"/>
      <c r="B14" s="84"/>
      <c r="C14" s="102"/>
      <c r="D14" s="102"/>
      <c r="E14" s="14">
        <f>SUMIF(Insumos!$A$1178:$A$1324,A14,Insumos!$D$1178:$D$1324)</f>
        <v>0</v>
      </c>
      <c r="F14" s="81"/>
    </row>
    <row r="15" spans="1:8" ht="15.75" customHeight="1">
      <c r="A15" s="85"/>
      <c r="B15" s="84"/>
      <c r="C15" s="102"/>
      <c r="D15" s="102"/>
      <c r="E15" s="14">
        <f>SUMIF(Insumos!$A$1178:$A$1324,A15,Insumos!$D$1178:$D$1324)</f>
        <v>0</v>
      </c>
      <c r="F15" s="81"/>
    </row>
    <row r="16" spans="1:8" ht="15.75" customHeight="1">
      <c r="A16" s="85"/>
      <c r="B16" s="105"/>
      <c r="C16" s="102"/>
      <c r="D16" s="102"/>
      <c r="E16" s="14">
        <f>SUMIF(Insumos!$A$1178:$A$1324,A16,Insumos!$D$1178:$D$1324)</f>
        <v>0</v>
      </c>
      <c r="F16" s="81">
        <f>E16*B16</f>
        <v>0</v>
      </c>
    </row>
    <row r="17" spans="1:6" ht="15.75" customHeight="1" thickBot="1">
      <c r="A17" s="108"/>
      <c r="B17" s="103"/>
      <c r="C17" s="107"/>
      <c r="D17" s="107"/>
      <c r="E17" s="14">
        <f>SUMIF(Insumos!$A$1178:$A$1324,A17,Insumos!$D$1178:$D$1324)</f>
        <v>0</v>
      </c>
      <c r="F17" s="101">
        <f>E17*B17</f>
        <v>0</v>
      </c>
    </row>
    <row r="18" spans="1:6" ht="16" thickBot="1">
      <c r="A18" s="159"/>
      <c r="B18" s="159"/>
      <c r="C18" s="159"/>
      <c r="D18" s="160"/>
      <c r="E18" s="80" t="s">
        <v>15</v>
      </c>
      <c r="F18" s="79">
        <f>SUM(F5:F17)</f>
        <v>18.343499999999999</v>
      </c>
    </row>
    <row r="19" spans="1:6" ht="16" thickBot="1">
      <c r="A19" s="149" t="s">
        <v>16</v>
      </c>
      <c r="B19" s="150"/>
      <c r="C19" s="150"/>
      <c r="D19" s="150"/>
      <c r="E19" s="150"/>
      <c r="F19" s="151"/>
    </row>
    <row r="20" spans="1:6" ht="15">
      <c r="A20" s="165" t="s">
        <v>304</v>
      </c>
      <c r="B20" s="165"/>
      <c r="C20" s="165"/>
      <c r="D20" s="165"/>
      <c r="E20" s="165"/>
      <c r="F20" s="165"/>
    </row>
    <row r="21" spans="1:6" ht="15">
      <c r="A21" s="161" t="s">
        <v>303</v>
      </c>
      <c r="B21" s="161"/>
      <c r="C21" s="161"/>
      <c r="D21" s="161"/>
      <c r="E21" s="161"/>
      <c r="F21" s="161"/>
    </row>
    <row r="22" spans="1:6" ht="15">
      <c r="A22" s="162" t="s">
        <v>302</v>
      </c>
      <c r="B22" s="163"/>
      <c r="C22" s="163"/>
      <c r="D22" s="163"/>
      <c r="E22" s="163"/>
      <c r="F22" s="164"/>
    </row>
    <row r="23" spans="1:6" ht="15">
      <c r="A23" s="162" t="s">
        <v>301</v>
      </c>
      <c r="B23" s="163"/>
      <c r="C23" s="163"/>
      <c r="D23" s="163"/>
      <c r="E23" s="163"/>
      <c r="F23" s="164"/>
    </row>
    <row r="24" spans="1:6" ht="15">
      <c r="A24" s="162" t="s">
        <v>300</v>
      </c>
      <c r="B24" s="163"/>
      <c r="C24" s="163"/>
      <c r="D24" s="163"/>
      <c r="E24" s="163"/>
      <c r="F24" s="164"/>
    </row>
    <row r="25" spans="1:6" ht="15">
      <c r="A25" s="162"/>
      <c r="B25" s="163"/>
      <c r="C25" s="163"/>
      <c r="D25" s="163"/>
      <c r="E25" s="163"/>
      <c r="F25" s="164"/>
    </row>
    <row r="26" spans="1:6" ht="15">
      <c r="A26" s="162"/>
      <c r="B26" s="163"/>
      <c r="C26" s="163"/>
      <c r="D26" s="163"/>
      <c r="E26" s="163"/>
      <c r="F26" s="164"/>
    </row>
    <row r="27" spans="1:6" ht="15">
      <c r="A27" s="162"/>
      <c r="B27" s="163"/>
      <c r="C27" s="163"/>
      <c r="D27" s="163"/>
      <c r="E27" s="163"/>
      <c r="F27" s="164"/>
    </row>
    <row r="28" spans="1:6" ht="15">
      <c r="A28" s="161"/>
      <c r="B28" s="161"/>
      <c r="C28" s="161"/>
      <c r="D28" s="161"/>
      <c r="E28" s="161"/>
      <c r="F28" s="161"/>
    </row>
    <row r="29" spans="1:6" ht="15">
      <c r="A29" s="161"/>
      <c r="B29" s="161"/>
      <c r="C29" s="161"/>
      <c r="D29" s="161"/>
      <c r="E29" s="161"/>
      <c r="F29" s="161"/>
    </row>
    <row r="30" spans="1:6">
      <c r="A30" s="78"/>
      <c r="B30" s="78"/>
      <c r="C30" s="78"/>
      <c r="D30" s="78"/>
      <c r="E30" s="78"/>
      <c r="F30" s="78"/>
    </row>
  </sheetData>
  <mergeCells count="16">
    <mergeCell ref="A19:F19"/>
    <mergeCell ref="B1:E1"/>
    <mergeCell ref="F1:F3"/>
    <mergeCell ref="C2:E2"/>
    <mergeCell ref="C3:D3"/>
    <mergeCell ref="A18:D18"/>
    <mergeCell ref="A20:F20"/>
    <mergeCell ref="A21:F21"/>
    <mergeCell ref="A28:F28"/>
    <mergeCell ref="A29:F29"/>
    <mergeCell ref="A22:F22"/>
    <mergeCell ref="A23:F23"/>
    <mergeCell ref="A24:F24"/>
    <mergeCell ref="A25:F25"/>
    <mergeCell ref="A26:F26"/>
    <mergeCell ref="A27:F27"/>
  </mergeCells>
  <dataValidations count="1">
    <dataValidation type="list" allowBlank="1" showInputMessage="1" showErrorMessage="1" sqref="C5:D17">
      <formula1>$H$5:$H$8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6" sqref="E5:E6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287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20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F12</f>
        <v>12.399000000000001</v>
      </c>
      <c r="C3" s="157" t="s">
        <v>4</v>
      </c>
      <c r="D3" s="158"/>
      <c r="E3" s="96">
        <f>(B3/B2)+15%</f>
        <v>0.76995000000000002</v>
      </c>
      <c r="F3" s="155"/>
    </row>
    <row r="4" spans="1:8" ht="15.75" customHeight="1" thickBot="1">
      <c r="A4" s="95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 thickBot="1">
      <c r="A5" s="90" t="s">
        <v>292</v>
      </c>
      <c r="B5" s="89">
        <v>0.5</v>
      </c>
      <c r="C5" s="88" t="s">
        <v>14</v>
      </c>
      <c r="D5" s="88" t="s">
        <v>14</v>
      </c>
      <c r="E5" s="14">
        <f>SUMIF(Insumos!$A$1178:$A$1324,A5,Insumos!$D$1178:$D$1324)</f>
        <v>2</v>
      </c>
      <c r="F5" s="87">
        <f t="shared" ref="F5:F11" si="0">E5*B5</f>
        <v>1</v>
      </c>
      <c r="H5" s="77" t="s">
        <v>7</v>
      </c>
    </row>
    <row r="6" spans="1:8" ht="15.75" customHeight="1" thickBot="1">
      <c r="A6" s="86" t="s">
        <v>291</v>
      </c>
      <c r="B6" s="84">
        <v>1</v>
      </c>
      <c r="C6" s="88" t="s">
        <v>12</v>
      </c>
      <c r="D6" s="88" t="s">
        <v>12</v>
      </c>
      <c r="E6" s="14">
        <f>SUMIF(Insumos!$A$1178:$A$1324,A6,Insumos!$D$1178:$D$1324)</f>
        <v>9</v>
      </c>
      <c r="F6" s="81">
        <f t="shared" si="0"/>
        <v>9</v>
      </c>
      <c r="H6" s="77" t="s">
        <v>11</v>
      </c>
    </row>
    <row r="7" spans="1:8" ht="15.75" customHeight="1">
      <c r="A7" s="85" t="s">
        <v>60</v>
      </c>
      <c r="B7" s="84">
        <v>0.1</v>
      </c>
      <c r="C7" s="88" t="s">
        <v>12</v>
      </c>
      <c r="D7" s="88" t="s">
        <v>12</v>
      </c>
      <c r="E7" s="14">
        <f>SUMIF(Insumos!$A$1178:$A$1324,A7,Insumos!$D$1178:$D$1324)</f>
        <v>3.99</v>
      </c>
      <c r="F7" s="81">
        <f t="shared" si="0"/>
        <v>0.39900000000000002</v>
      </c>
      <c r="H7" s="77" t="s">
        <v>12</v>
      </c>
    </row>
    <row r="8" spans="1:8" ht="15.75" customHeight="1">
      <c r="A8" s="85" t="s">
        <v>290</v>
      </c>
      <c r="B8" s="84">
        <v>0.05</v>
      </c>
      <c r="C8" s="102" t="s">
        <v>11</v>
      </c>
      <c r="D8" s="102" t="s">
        <v>11</v>
      </c>
      <c r="E8" s="14">
        <f>SUMIF(Insumos!$A$1178:$A$1324,A8,Insumos!$D$1178:$D$1324)</f>
        <v>40</v>
      </c>
      <c r="F8" s="81">
        <f t="shared" si="0"/>
        <v>2</v>
      </c>
      <c r="H8" s="77" t="s">
        <v>14</v>
      </c>
    </row>
    <row r="9" spans="1:8" ht="15.75" customHeight="1">
      <c r="A9" s="85"/>
      <c r="B9" s="84"/>
      <c r="C9" s="102"/>
      <c r="D9" s="102"/>
      <c r="E9" s="82"/>
      <c r="F9" s="81">
        <f t="shared" si="0"/>
        <v>0</v>
      </c>
    </row>
    <row r="10" spans="1:8" ht="15.75" customHeight="1">
      <c r="A10" s="85"/>
      <c r="B10" s="105"/>
      <c r="C10" s="102"/>
      <c r="D10" s="102"/>
      <c r="E10" s="82"/>
      <c r="F10" s="81">
        <f t="shared" si="0"/>
        <v>0</v>
      </c>
    </row>
    <row r="11" spans="1:8" ht="15.75" customHeight="1" thickBot="1">
      <c r="A11" s="108"/>
      <c r="B11" s="103"/>
      <c r="C11" s="107"/>
      <c r="D11" s="107"/>
      <c r="E11" s="82"/>
      <c r="F11" s="101">
        <f t="shared" si="0"/>
        <v>0</v>
      </c>
    </row>
    <row r="12" spans="1:8" ht="16" thickBot="1">
      <c r="A12" s="159"/>
      <c r="B12" s="159"/>
      <c r="C12" s="159"/>
      <c r="D12" s="160"/>
      <c r="E12" s="80" t="s">
        <v>15</v>
      </c>
      <c r="F12" s="79">
        <f>SUM(F5:F11)</f>
        <v>12.399000000000001</v>
      </c>
    </row>
    <row r="13" spans="1:8" ht="16" thickBot="1">
      <c r="A13" s="149" t="s">
        <v>16</v>
      </c>
      <c r="B13" s="150"/>
      <c r="C13" s="150"/>
      <c r="D13" s="150"/>
      <c r="E13" s="150"/>
      <c r="F13" s="151"/>
    </row>
    <row r="14" spans="1:8" ht="15">
      <c r="A14" s="165" t="s">
        <v>289</v>
      </c>
      <c r="B14" s="165"/>
      <c r="C14" s="165"/>
      <c r="D14" s="165"/>
      <c r="E14" s="165"/>
      <c r="F14" s="165"/>
    </row>
    <row r="15" spans="1:8" ht="15">
      <c r="A15" s="161"/>
      <c r="B15" s="161"/>
      <c r="C15" s="161"/>
      <c r="D15" s="161"/>
      <c r="E15" s="161"/>
      <c r="F15" s="161"/>
    </row>
    <row r="16" spans="1:8" ht="15">
      <c r="A16" s="161"/>
      <c r="B16" s="161"/>
      <c r="C16" s="161"/>
      <c r="D16" s="161"/>
      <c r="E16" s="161"/>
      <c r="F16" s="161"/>
    </row>
    <row r="17" spans="1:6" ht="15">
      <c r="A17" s="161"/>
      <c r="B17" s="161"/>
      <c r="C17" s="161"/>
      <c r="D17" s="161"/>
      <c r="E17" s="161"/>
      <c r="F17" s="161"/>
    </row>
    <row r="18" spans="1:6">
      <c r="A18" s="174"/>
      <c r="B18" s="175"/>
      <c r="C18" s="175"/>
      <c r="D18" s="175"/>
      <c r="E18" s="175"/>
      <c r="F18" s="176"/>
    </row>
  </sheetData>
  <mergeCells count="11">
    <mergeCell ref="B1:E1"/>
    <mergeCell ref="F1:F3"/>
    <mergeCell ref="C2:E2"/>
    <mergeCell ref="C3:D3"/>
    <mergeCell ref="A12:D12"/>
    <mergeCell ref="A13:F13"/>
    <mergeCell ref="A18:F18"/>
    <mergeCell ref="A14:F14"/>
    <mergeCell ref="A15:F15"/>
    <mergeCell ref="A16:F16"/>
    <mergeCell ref="A17:F17"/>
  </mergeCells>
  <dataValidations count="1">
    <dataValidation type="list" allowBlank="1" showInputMessage="1" showErrorMessage="1" sqref="C5:D11">
      <formula1>$H$5:$H$8</formula1>
    </dataValidation>
  </dataValidations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150" zoomScaleNormal="150" zoomScalePageLayoutView="150" workbookViewId="0">
      <selection activeCell="E6" sqref="E5: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237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10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1.365</v>
      </c>
      <c r="C3" s="139" t="s">
        <v>4</v>
      </c>
      <c r="D3" s="140"/>
      <c r="E3" s="5">
        <f>(B3/B2)+15%</f>
        <v>0.28649999999999998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238</v>
      </c>
      <c r="B5" s="12">
        <v>1</v>
      </c>
      <c r="C5" s="13" t="s">
        <v>11</v>
      </c>
      <c r="D5" s="13" t="s">
        <v>11</v>
      </c>
      <c r="E5" s="14">
        <f>SUMIF(Insumos!$A$1178:$A$1324,A5,Insumos!$D$1178:$D$1324)</f>
        <v>0.85</v>
      </c>
      <c r="F5" s="15">
        <f>E5*B5</f>
        <v>0.85</v>
      </c>
      <c r="H5" t="s">
        <v>7</v>
      </c>
    </row>
    <row r="6" spans="1:8">
      <c r="A6" s="11" t="s">
        <v>98</v>
      </c>
      <c r="B6" s="12">
        <v>0.2</v>
      </c>
      <c r="C6" s="16" t="s">
        <v>12</v>
      </c>
      <c r="D6" s="16" t="s">
        <v>12</v>
      </c>
      <c r="E6" s="14">
        <f>SUMIF(Insumos!$A$1178:$A$1324,A6,Insumos!$D$1178:$D$1324)</f>
        <v>2.25</v>
      </c>
      <c r="F6" s="15">
        <f>E6*B6</f>
        <v>0.45</v>
      </c>
      <c r="H6" t="s">
        <v>11</v>
      </c>
    </row>
    <row r="7" spans="1:8">
      <c r="A7" s="11"/>
      <c r="B7" s="12"/>
      <c r="C7" s="17"/>
      <c r="D7" s="17"/>
      <c r="E7" s="14">
        <f>SUMIF(Insumos!$A$1178:$A$1324,A7,Insumos!$D$1178:$D$1324)</f>
        <v>0</v>
      </c>
      <c r="F7" s="15">
        <f t="shared" ref="F7:F12" si="0">E7*B7</f>
        <v>0</v>
      </c>
      <c r="H7" t="s">
        <v>12</v>
      </c>
    </row>
    <row r="8" spans="1:8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</row>
    <row r="12" spans="1:8">
      <c r="A12" s="11"/>
      <c r="B12" s="12"/>
      <c r="C12" s="17"/>
      <c r="D12" s="17"/>
      <c r="E12" s="14"/>
      <c r="F12" s="15">
        <f t="shared" si="0"/>
        <v>0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1.365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 ht="18">
      <c r="A15" s="29" t="s">
        <v>43</v>
      </c>
      <c r="B15" s="21"/>
      <c r="C15" s="21"/>
      <c r="D15" s="21"/>
      <c r="E15" s="21"/>
      <c r="F15" s="22"/>
    </row>
    <row r="16" spans="1:8" ht="18">
      <c r="A16" s="29"/>
      <c r="B16" s="23"/>
      <c r="C16" s="23"/>
      <c r="D16" s="23"/>
      <c r="E16" s="23"/>
      <c r="F16" s="24"/>
    </row>
    <row r="17" spans="1:6" ht="18">
      <c r="A17" s="29"/>
      <c r="B17" s="23"/>
      <c r="C17" s="23"/>
      <c r="D17" s="23"/>
      <c r="E17" s="23"/>
      <c r="F17" s="24"/>
    </row>
    <row r="18" spans="1:6" ht="18">
      <c r="A18" s="29"/>
      <c r="B18" s="23"/>
      <c r="C18" s="23"/>
      <c r="D18" s="23"/>
      <c r="E18" s="23"/>
      <c r="F18" s="24"/>
    </row>
    <row r="19" spans="1:6" ht="18">
      <c r="A19" s="29"/>
      <c r="B19" s="23"/>
      <c r="C19" s="23"/>
      <c r="D19" s="23"/>
      <c r="E19" s="23"/>
      <c r="F19" s="24"/>
    </row>
    <row r="20" spans="1:6" ht="18">
      <c r="A20" s="29"/>
      <c r="B20" s="23"/>
      <c r="C20" s="23"/>
      <c r="D20" s="23"/>
      <c r="E20" s="23"/>
      <c r="F20" s="24"/>
    </row>
    <row r="21" spans="1:6">
      <c r="A21" s="20"/>
      <c r="B21" s="23"/>
      <c r="C21" s="23"/>
      <c r="D21" s="23"/>
      <c r="E21" s="23"/>
      <c r="F21" s="24"/>
    </row>
    <row r="22" spans="1:6">
      <c r="A22" s="20"/>
      <c r="B22" s="23"/>
      <c r="C22" s="23"/>
      <c r="D22" s="23"/>
      <c r="E22" s="23"/>
      <c r="F22" s="24"/>
    </row>
    <row r="23" spans="1:6" ht="18">
      <c r="A23" s="29"/>
      <c r="B23" s="26"/>
      <c r="C23" s="26"/>
      <c r="D23" s="26"/>
      <c r="E23" s="26"/>
      <c r="F23" s="26"/>
    </row>
    <row r="24" spans="1:6" ht="18">
      <c r="A24" s="29"/>
    </row>
    <row r="25" spans="1:6" ht="18">
      <c r="A25" s="29"/>
    </row>
    <row r="26" spans="1:6" ht="18">
      <c r="A26" s="29"/>
    </row>
    <row r="27" spans="1:6" ht="18">
      <c r="A27" s="29"/>
    </row>
    <row r="28" spans="1:6" ht="18">
      <c r="A28" s="29"/>
    </row>
    <row r="29" spans="1:6" ht="18">
      <c r="A29" s="29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7:D8">
      <formula1>$H$5:$H$8</formula1>
    </dataValidation>
    <dataValidation type="list" allowBlank="1" showInputMessage="1" showErrorMessage="1" sqref="C5:D6 C9:D12">
      <formula1>$H$5:$H$10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6" sqref="E5:E6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248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1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F12</f>
        <v>7.3879375000000005</v>
      </c>
      <c r="C3" s="157" t="s">
        <v>4</v>
      </c>
      <c r="D3" s="158"/>
      <c r="E3" s="96">
        <f>(B3/B2)+15%</f>
        <v>7.5379375000000008</v>
      </c>
      <c r="F3" s="155"/>
    </row>
    <row r="4" spans="1:8" ht="15.75" customHeight="1" thickBot="1">
      <c r="A4" s="106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 thickBot="1">
      <c r="A5" s="104" t="s">
        <v>39</v>
      </c>
      <c r="B5" s="89">
        <v>0.1</v>
      </c>
      <c r="C5" s="88" t="s">
        <v>11</v>
      </c>
      <c r="D5" s="88" t="s">
        <v>11</v>
      </c>
      <c r="E5" s="14">
        <f>SUMIF(Insumos!$A$1178:$A$1324,A5,Insumos!$D$1178:$D$1324)</f>
        <v>28.9</v>
      </c>
      <c r="F5" s="87">
        <f t="shared" ref="F5:F11" si="0">E5*B5</f>
        <v>2.89</v>
      </c>
      <c r="H5" s="77" t="s">
        <v>7</v>
      </c>
    </row>
    <row r="6" spans="1:8" ht="15.75" customHeight="1" thickBot="1">
      <c r="A6" s="104" t="s">
        <v>86</v>
      </c>
      <c r="B6" s="84">
        <v>0.05</v>
      </c>
      <c r="C6" s="88" t="s">
        <v>11</v>
      </c>
      <c r="D6" s="88" t="s">
        <v>11</v>
      </c>
      <c r="E6" s="14">
        <f>SUMIF(Insumos!$A$1178:$A$1324,A6,Insumos!$D$1178:$D$1324)</f>
        <v>62</v>
      </c>
      <c r="F6" s="81">
        <f t="shared" si="0"/>
        <v>3.1</v>
      </c>
      <c r="H6" s="77" t="s">
        <v>11</v>
      </c>
    </row>
    <row r="7" spans="1:8" ht="15.75" customHeight="1">
      <c r="A7" s="104" t="s">
        <v>247</v>
      </c>
      <c r="B7" s="84">
        <v>1</v>
      </c>
      <c r="C7" s="88" t="s">
        <v>7</v>
      </c>
      <c r="D7" s="88" t="s">
        <v>7</v>
      </c>
      <c r="E7" s="14">
        <f>SUMIF(Insumos!$A$1178:$A$1324,A7,Insumos!$D$1178:$D$1324)</f>
        <v>1.3979375000000001</v>
      </c>
      <c r="F7" s="81">
        <f t="shared" si="0"/>
        <v>1.3979375000000001</v>
      </c>
      <c r="H7" s="77" t="s">
        <v>12</v>
      </c>
    </row>
    <row r="8" spans="1:8" ht="15.75" customHeight="1">
      <c r="A8" s="104"/>
      <c r="B8" s="84"/>
      <c r="C8" s="102"/>
      <c r="D8" s="102"/>
      <c r="E8" s="82"/>
      <c r="F8" s="81">
        <f t="shared" si="0"/>
        <v>0</v>
      </c>
      <c r="H8" s="77" t="s">
        <v>14</v>
      </c>
    </row>
    <row r="9" spans="1:8" ht="15.75" customHeight="1">
      <c r="A9" s="104"/>
      <c r="B9" s="84"/>
      <c r="C9" s="102"/>
      <c r="D9" s="102"/>
      <c r="E9" s="82"/>
      <c r="F9" s="81">
        <f t="shared" si="0"/>
        <v>0</v>
      </c>
    </row>
    <row r="10" spans="1:8" ht="15.75" customHeight="1">
      <c r="A10" s="104"/>
      <c r="B10" s="105"/>
      <c r="C10" s="102"/>
      <c r="D10" s="102"/>
      <c r="E10" s="82"/>
      <c r="F10" s="81">
        <f t="shared" si="0"/>
        <v>0</v>
      </c>
    </row>
    <row r="11" spans="1:8" ht="15.75" customHeight="1" thickBot="1">
      <c r="A11" s="104"/>
      <c r="B11" s="103"/>
      <c r="C11" s="102"/>
      <c r="D11" s="102"/>
      <c r="E11" s="82"/>
      <c r="F11" s="101">
        <f t="shared" si="0"/>
        <v>0</v>
      </c>
    </row>
    <row r="12" spans="1:8" ht="16" thickBot="1">
      <c r="A12" s="159"/>
      <c r="B12" s="159"/>
      <c r="C12" s="159"/>
      <c r="D12" s="160"/>
      <c r="E12" s="80" t="s">
        <v>15</v>
      </c>
      <c r="F12" s="79">
        <f>SUM(F5:F11)</f>
        <v>7.3879375000000005</v>
      </c>
    </row>
    <row r="13" spans="1:8" ht="16" thickBot="1">
      <c r="A13" s="149" t="s">
        <v>16</v>
      </c>
      <c r="B13" s="150"/>
      <c r="C13" s="150"/>
      <c r="D13" s="150"/>
      <c r="E13" s="150"/>
      <c r="F13" s="151"/>
    </row>
    <row r="14" spans="1:8" ht="15">
      <c r="A14" s="165" t="s">
        <v>246</v>
      </c>
      <c r="B14" s="165"/>
      <c r="C14" s="165"/>
      <c r="D14" s="165"/>
      <c r="E14" s="165"/>
      <c r="F14" s="165"/>
    </row>
    <row r="15" spans="1:8" ht="15">
      <c r="A15" s="161" t="s">
        <v>245</v>
      </c>
      <c r="B15" s="161"/>
      <c r="C15" s="161"/>
      <c r="D15" s="161"/>
      <c r="E15" s="161"/>
      <c r="F15" s="161"/>
    </row>
    <row r="16" spans="1:8" ht="15">
      <c r="A16" s="161" t="s">
        <v>244</v>
      </c>
      <c r="B16" s="161"/>
      <c r="C16" s="161"/>
      <c r="D16" s="161"/>
      <c r="E16" s="161"/>
      <c r="F16" s="161"/>
    </row>
    <row r="17" spans="1:6" ht="15">
      <c r="A17" s="161" t="s">
        <v>243</v>
      </c>
      <c r="B17" s="161"/>
      <c r="C17" s="161"/>
      <c r="D17" s="161"/>
      <c r="E17" s="161"/>
      <c r="F17" s="161"/>
    </row>
    <row r="18" spans="1:6">
      <c r="A18" s="78"/>
      <c r="B18" s="78"/>
      <c r="C18" s="78"/>
      <c r="D18" s="78"/>
      <c r="E18" s="78"/>
      <c r="F18" s="78"/>
    </row>
  </sheetData>
  <mergeCells count="10">
    <mergeCell ref="A14:F14"/>
    <mergeCell ref="A15:F15"/>
    <mergeCell ref="A16:F16"/>
    <mergeCell ref="A17:F17"/>
    <mergeCell ref="B1:E1"/>
    <mergeCell ref="F1:F3"/>
    <mergeCell ref="C2:E2"/>
    <mergeCell ref="C3:D3"/>
    <mergeCell ref="A12:D12"/>
    <mergeCell ref="A13:F13"/>
  </mergeCells>
  <dataValidations count="1">
    <dataValidation type="list" allowBlank="1" showInputMessage="1" showErrorMessage="1" sqref="C5:D11">
      <formula1>$H$5:$H$8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7" sqref="A7"/>
    </sheetView>
  </sheetViews>
  <sheetFormatPr baseColWidth="10" defaultColWidth="8.83203125" defaultRowHeight="14" x14ac:dyDescent="0"/>
  <cols>
    <col min="1" max="1" width="33" style="77" customWidth="1"/>
    <col min="2" max="2" width="13.5" style="77" customWidth="1"/>
    <col min="3" max="3" width="8.83203125" style="77" customWidth="1"/>
    <col min="4" max="4" width="12.83203125" style="77" customWidth="1"/>
    <col min="5" max="5" width="13.5" style="77" customWidth="1"/>
    <col min="6" max="7" width="18.5" style="77" customWidth="1"/>
    <col min="8" max="8" width="8.83203125" style="77" hidden="1" customWidth="1"/>
    <col min="9" max="253" width="18.5" style="77" customWidth="1"/>
    <col min="254" max="254" width="24.83203125" style="77" customWidth="1"/>
    <col min="255" max="255" width="14.1640625" style="77" customWidth="1"/>
    <col min="256" max="16384" width="8.83203125" style="77"/>
  </cols>
  <sheetData>
    <row r="1" spans="1:8" ht="24" customHeight="1" thickBot="1">
      <c r="A1" s="100" t="s">
        <v>0</v>
      </c>
      <c r="B1" s="152" t="s">
        <v>266</v>
      </c>
      <c r="C1" s="152"/>
      <c r="D1" s="152"/>
      <c r="E1" s="152"/>
      <c r="F1" s="153" t="s">
        <v>1</v>
      </c>
    </row>
    <row r="2" spans="1:8" ht="16.5" customHeight="1" thickBot="1">
      <c r="A2" s="98" t="s">
        <v>2</v>
      </c>
      <c r="B2" s="99">
        <v>2</v>
      </c>
      <c r="C2" s="156"/>
      <c r="D2" s="156"/>
      <c r="E2" s="156"/>
      <c r="F2" s="154"/>
    </row>
    <row r="3" spans="1:8" ht="16.5" customHeight="1" thickBot="1">
      <c r="A3" s="98" t="s">
        <v>3</v>
      </c>
      <c r="B3" s="97">
        <f>F18</f>
        <v>3.3884000000000003</v>
      </c>
      <c r="C3" s="157" t="s">
        <v>4</v>
      </c>
      <c r="D3" s="158"/>
      <c r="E3" s="96">
        <f>(B3/B2)+15%</f>
        <v>1.8442000000000001</v>
      </c>
      <c r="F3" s="155"/>
    </row>
    <row r="4" spans="1:8" ht="15.75" customHeight="1" thickBot="1">
      <c r="A4" s="106" t="s">
        <v>5</v>
      </c>
      <c r="B4" s="94" t="s">
        <v>6</v>
      </c>
      <c r="C4" s="94" t="s">
        <v>7</v>
      </c>
      <c r="D4" s="93" t="s">
        <v>8</v>
      </c>
      <c r="E4" s="92" t="s">
        <v>9</v>
      </c>
      <c r="F4" s="91" t="s">
        <v>10</v>
      </c>
    </row>
    <row r="5" spans="1:8" ht="15.75" customHeight="1" thickBot="1">
      <c r="A5" s="104" t="s">
        <v>101</v>
      </c>
      <c r="B5" s="89" t="s">
        <v>265</v>
      </c>
      <c r="C5" s="88" t="s">
        <v>11</v>
      </c>
      <c r="D5" s="88" t="s">
        <v>11</v>
      </c>
      <c r="E5" s="14">
        <f>SUMIF(Insumos!$A$1178:$A$1324,A5,Insumos!$D$1178:$D$1324)</f>
        <v>33.950000000000003</v>
      </c>
      <c r="F5" s="87">
        <f t="shared" ref="F5:F13" si="0">E5*B5</f>
        <v>1.3580000000000001</v>
      </c>
      <c r="H5" s="77" t="s">
        <v>7</v>
      </c>
    </row>
    <row r="6" spans="1:8" ht="15.75" customHeight="1" thickBot="1">
      <c r="A6" s="104" t="s">
        <v>17</v>
      </c>
      <c r="B6" s="84" t="s">
        <v>265</v>
      </c>
      <c r="C6" s="88" t="s">
        <v>11</v>
      </c>
      <c r="D6" s="88" t="s">
        <v>11</v>
      </c>
      <c r="E6" s="14">
        <f>SUMIF(Insumos!$A$1178:$A$1324,A6,Insumos!$D$1178:$D$1324)</f>
        <v>2.76</v>
      </c>
      <c r="F6" s="81">
        <f t="shared" si="0"/>
        <v>0.1104</v>
      </c>
      <c r="H6" s="77" t="s">
        <v>11</v>
      </c>
    </row>
    <row r="7" spans="1:8" ht="15.75" customHeight="1" thickBot="1">
      <c r="A7" s="104" t="s">
        <v>264</v>
      </c>
      <c r="B7" s="84" t="s">
        <v>263</v>
      </c>
      <c r="C7" s="88" t="s">
        <v>11</v>
      </c>
      <c r="D7" s="88" t="s">
        <v>11</v>
      </c>
      <c r="E7" s="14">
        <f>SUMIF(Insumos!$A$1178:$A$1324,A7,Insumos!$D$1178:$D$1324)</f>
        <v>19</v>
      </c>
      <c r="F7" s="81">
        <f t="shared" si="0"/>
        <v>1.52</v>
      </c>
      <c r="H7" s="77" t="s">
        <v>12</v>
      </c>
    </row>
    <row r="8" spans="1:8" ht="15.75" customHeight="1" thickBot="1">
      <c r="A8" s="104" t="s">
        <v>143</v>
      </c>
      <c r="B8" s="84" t="s">
        <v>262</v>
      </c>
      <c r="C8" s="88" t="s">
        <v>12</v>
      </c>
      <c r="D8" s="88" t="s">
        <v>12</v>
      </c>
      <c r="E8" s="14">
        <f>SUMIF(Insumos!$A$1178:$A$1324,A8,Insumos!$D$1178:$D$1324)</f>
        <v>0</v>
      </c>
      <c r="F8" s="81">
        <f t="shared" si="0"/>
        <v>0</v>
      </c>
      <c r="H8" s="77" t="s">
        <v>14</v>
      </c>
    </row>
    <row r="9" spans="1:8" ht="15.75" customHeight="1" thickBot="1">
      <c r="A9" s="104" t="s">
        <v>37</v>
      </c>
      <c r="B9" s="84" t="s">
        <v>261</v>
      </c>
      <c r="C9" s="88" t="s">
        <v>11</v>
      </c>
      <c r="D9" s="88" t="s">
        <v>11</v>
      </c>
      <c r="E9" s="14">
        <f>SUMIF(Insumos!$A$1178:$A$1324,A9,Insumos!$D$1178:$D$1324)</f>
        <v>20</v>
      </c>
      <c r="F9" s="81">
        <f t="shared" si="0"/>
        <v>0.4</v>
      </c>
    </row>
    <row r="10" spans="1:8" ht="15.75" customHeight="1" thickBot="1">
      <c r="A10" s="104"/>
      <c r="B10" s="105"/>
      <c r="C10" s="88"/>
      <c r="D10" s="88"/>
      <c r="E10" s="82"/>
      <c r="F10" s="81">
        <f t="shared" si="0"/>
        <v>0</v>
      </c>
    </row>
    <row r="11" spans="1:8" ht="15.75" customHeight="1" thickBot="1">
      <c r="A11" s="104"/>
      <c r="B11" s="110"/>
      <c r="C11" s="88"/>
      <c r="D11" s="88"/>
      <c r="E11" s="82"/>
      <c r="F11" s="109">
        <f t="shared" si="0"/>
        <v>0</v>
      </c>
    </row>
    <row r="12" spans="1:8" ht="15.75" customHeight="1" thickBot="1">
      <c r="A12" s="104"/>
      <c r="B12" s="110"/>
      <c r="C12" s="88"/>
      <c r="D12" s="88"/>
      <c r="E12" s="82"/>
      <c r="F12" s="109">
        <f t="shared" si="0"/>
        <v>0</v>
      </c>
    </row>
    <row r="13" spans="1:8" ht="15.75" customHeight="1">
      <c r="A13" s="104"/>
      <c r="B13" s="110"/>
      <c r="C13" s="88"/>
      <c r="D13" s="88"/>
      <c r="E13" s="82"/>
      <c r="F13" s="109">
        <f t="shared" si="0"/>
        <v>0</v>
      </c>
    </row>
    <row r="14" spans="1:8" ht="15.75" customHeight="1">
      <c r="A14" s="104"/>
      <c r="B14" s="110"/>
      <c r="C14" s="102"/>
      <c r="D14" s="102"/>
      <c r="E14" s="82"/>
      <c r="F14" s="109"/>
    </row>
    <row r="15" spans="1:8" ht="15.75" customHeight="1">
      <c r="A15" s="104"/>
      <c r="B15" s="110"/>
      <c r="C15" s="102"/>
      <c r="D15" s="102"/>
      <c r="E15" s="82"/>
      <c r="F15" s="109"/>
    </row>
    <row r="16" spans="1:8" ht="15.75" customHeight="1">
      <c r="A16" s="104"/>
      <c r="B16" s="110"/>
      <c r="C16" s="102"/>
      <c r="D16" s="102"/>
      <c r="E16" s="82"/>
      <c r="F16" s="109"/>
    </row>
    <row r="17" spans="1:6" ht="16" thickBot="1">
      <c r="A17" s="104"/>
      <c r="B17" s="103"/>
      <c r="C17" s="102"/>
      <c r="D17" s="102"/>
      <c r="E17" s="82"/>
      <c r="F17" s="101">
        <f>E17*B17</f>
        <v>0</v>
      </c>
    </row>
    <row r="18" spans="1:6" ht="16" thickBot="1">
      <c r="A18" s="159"/>
      <c r="B18" s="159"/>
      <c r="C18" s="159"/>
      <c r="D18" s="160"/>
      <c r="E18" s="80" t="s">
        <v>15</v>
      </c>
      <c r="F18" s="79">
        <f>SUM(F5:F17)</f>
        <v>3.3884000000000003</v>
      </c>
    </row>
    <row r="19" spans="1:6" ht="16" thickBot="1">
      <c r="A19" s="149" t="s">
        <v>16</v>
      </c>
      <c r="B19" s="150"/>
      <c r="C19" s="150"/>
      <c r="D19" s="150"/>
      <c r="E19" s="150"/>
      <c r="F19" s="151"/>
    </row>
    <row r="20" spans="1:6" ht="15">
      <c r="A20" s="165" t="s">
        <v>260</v>
      </c>
      <c r="B20" s="165"/>
      <c r="C20" s="165"/>
      <c r="D20" s="165"/>
      <c r="E20" s="165"/>
      <c r="F20" s="165"/>
    </row>
    <row r="21" spans="1:6" ht="15">
      <c r="A21" s="161" t="s">
        <v>259</v>
      </c>
      <c r="B21" s="161"/>
      <c r="C21" s="161"/>
      <c r="D21" s="161"/>
      <c r="E21" s="161"/>
      <c r="F21" s="161"/>
    </row>
    <row r="22" spans="1:6" ht="15">
      <c r="A22" s="161" t="s">
        <v>258</v>
      </c>
      <c r="B22" s="161"/>
      <c r="C22" s="161"/>
      <c r="D22" s="161"/>
      <c r="E22" s="161"/>
      <c r="F22" s="161"/>
    </row>
    <row r="23" spans="1:6" ht="15">
      <c r="A23" s="162" t="s">
        <v>257</v>
      </c>
      <c r="B23" s="163"/>
      <c r="C23" s="163"/>
      <c r="D23" s="163"/>
      <c r="E23" s="163"/>
      <c r="F23" s="164"/>
    </row>
    <row r="24" spans="1:6" ht="15">
      <c r="A24" s="162"/>
      <c r="B24" s="163"/>
      <c r="C24" s="163"/>
      <c r="D24" s="163"/>
      <c r="E24" s="163"/>
      <c r="F24" s="164"/>
    </row>
    <row r="25" spans="1:6" ht="15">
      <c r="A25" s="162"/>
      <c r="B25" s="163"/>
      <c r="C25" s="163"/>
      <c r="D25" s="163"/>
      <c r="E25" s="163"/>
      <c r="F25" s="164"/>
    </row>
    <row r="26" spans="1:6" ht="15">
      <c r="A26" s="162"/>
      <c r="B26" s="163"/>
      <c r="C26" s="163"/>
      <c r="D26" s="163"/>
      <c r="E26" s="163"/>
      <c r="F26" s="164"/>
    </row>
    <row r="27" spans="1:6" ht="15">
      <c r="A27" s="162"/>
      <c r="B27" s="163"/>
      <c r="C27" s="163"/>
      <c r="D27" s="163"/>
      <c r="E27" s="163"/>
      <c r="F27" s="164"/>
    </row>
    <row r="28" spans="1:6" ht="15">
      <c r="A28" s="162"/>
      <c r="B28" s="163"/>
      <c r="C28" s="163"/>
      <c r="D28" s="163"/>
      <c r="E28" s="163"/>
      <c r="F28" s="164"/>
    </row>
    <row r="29" spans="1:6" ht="15">
      <c r="A29" s="162"/>
      <c r="B29" s="163"/>
      <c r="C29" s="163"/>
      <c r="D29" s="163"/>
      <c r="E29" s="163"/>
      <c r="F29" s="164"/>
    </row>
    <row r="30" spans="1:6" ht="15">
      <c r="A30" s="162"/>
      <c r="B30" s="163"/>
      <c r="C30" s="163"/>
      <c r="D30" s="163"/>
      <c r="E30" s="163"/>
      <c r="F30" s="164"/>
    </row>
    <row r="31" spans="1:6" ht="15">
      <c r="A31" s="162"/>
      <c r="B31" s="163"/>
      <c r="C31" s="163"/>
      <c r="D31" s="163"/>
      <c r="E31" s="163"/>
      <c r="F31" s="164"/>
    </row>
    <row r="32" spans="1:6" ht="15">
      <c r="A32" s="162"/>
      <c r="B32" s="163"/>
      <c r="C32" s="163"/>
      <c r="D32" s="163"/>
      <c r="E32" s="163"/>
      <c r="F32" s="164"/>
    </row>
    <row r="33" spans="1:6" ht="15">
      <c r="A33" s="162"/>
      <c r="B33" s="163"/>
      <c r="C33" s="163"/>
      <c r="D33" s="163"/>
      <c r="E33" s="163"/>
      <c r="F33" s="164"/>
    </row>
    <row r="34" spans="1:6" ht="15">
      <c r="A34" s="162"/>
      <c r="B34" s="163"/>
      <c r="C34" s="163"/>
      <c r="D34" s="163"/>
      <c r="E34" s="163"/>
      <c r="F34" s="164"/>
    </row>
    <row r="35" spans="1:6" ht="15">
      <c r="A35" s="162"/>
      <c r="B35" s="163"/>
      <c r="C35" s="163"/>
      <c r="D35" s="163"/>
      <c r="E35" s="163"/>
      <c r="F35" s="164"/>
    </row>
    <row r="36" spans="1:6" ht="15">
      <c r="A36" s="162"/>
      <c r="B36" s="163"/>
      <c r="C36" s="163"/>
      <c r="D36" s="163"/>
      <c r="E36" s="163"/>
      <c r="F36" s="164"/>
    </row>
    <row r="37" spans="1:6" ht="15">
      <c r="A37" s="162"/>
      <c r="B37" s="163"/>
      <c r="C37" s="163"/>
      <c r="D37" s="163"/>
      <c r="E37" s="163"/>
      <c r="F37" s="164"/>
    </row>
    <row r="38" spans="1:6" ht="15">
      <c r="A38" s="162"/>
      <c r="B38" s="163"/>
      <c r="C38" s="163"/>
      <c r="D38" s="163"/>
      <c r="E38" s="163"/>
      <c r="F38" s="164"/>
    </row>
    <row r="39" spans="1:6" ht="15">
      <c r="A39" s="162"/>
      <c r="B39" s="163"/>
      <c r="C39" s="163"/>
      <c r="D39" s="163"/>
      <c r="E39" s="163"/>
      <c r="F39" s="164"/>
    </row>
    <row r="40" spans="1:6" ht="15">
      <c r="A40" s="161"/>
      <c r="B40" s="161"/>
      <c r="C40" s="161"/>
      <c r="D40" s="161"/>
      <c r="E40" s="161"/>
      <c r="F40" s="161"/>
    </row>
    <row r="41" spans="1:6">
      <c r="A41" s="78"/>
      <c r="B41" s="78"/>
      <c r="C41" s="78"/>
      <c r="D41" s="78"/>
      <c r="E41" s="78"/>
      <c r="F41" s="78"/>
    </row>
  </sheetData>
  <mergeCells count="27">
    <mergeCell ref="A19:F19"/>
    <mergeCell ref="B1:E1"/>
    <mergeCell ref="F1:F3"/>
    <mergeCell ref="C2:E2"/>
    <mergeCell ref="C3:D3"/>
    <mergeCell ref="A18:D18"/>
    <mergeCell ref="A31:F31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8:F38"/>
    <mergeCell ref="A39:F39"/>
    <mergeCell ref="A40:F40"/>
    <mergeCell ref="A32:F32"/>
    <mergeCell ref="A33:F33"/>
    <mergeCell ref="A34:F34"/>
    <mergeCell ref="A35:F35"/>
    <mergeCell ref="A36:F36"/>
    <mergeCell ref="A37:F37"/>
  </mergeCells>
  <dataValidations count="1">
    <dataValidation type="list" allowBlank="1" showInputMessage="1" showErrorMessage="1" sqref="C5:D17">
      <formula1>$H$5:$H$8</formula1>
    </dataValidation>
  </dataValidations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150" zoomScaleNormal="150" zoomScalePageLayoutView="150" workbookViewId="0">
      <selection activeCell="E6" sqref="E5:E6"/>
    </sheetView>
  </sheetViews>
  <sheetFormatPr baseColWidth="10" defaultColWidth="8.83203125" defaultRowHeight="15" x14ac:dyDescent="0"/>
  <cols>
    <col min="1" max="1" width="33" customWidth="1"/>
    <col min="2" max="2" width="13.5" customWidth="1"/>
    <col min="3" max="3" width="8.83203125" customWidth="1"/>
    <col min="4" max="4" width="12.83203125" customWidth="1"/>
    <col min="5" max="5" width="13.5" customWidth="1"/>
    <col min="6" max="7" width="18.5" customWidth="1"/>
    <col min="8" max="8" width="8.83203125" hidden="1" customWidth="1"/>
    <col min="9" max="253" width="18.5" customWidth="1"/>
    <col min="254" max="254" width="24.83203125" customWidth="1"/>
    <col min="255" max="255" width="14.1640625" customWidth="1"/>
  </cols>
  <sheetData>
    <row r="1" spans="1:8" ht="18" thickBot="1">
      <c r="A1" s="1" t="s">
        <v>0</v>
      </c>
      <c r="B1" s="134" t="s">
        <v>279</v>
      </c>
      <c r="C1" s="134"/>
      <c r="D1" s="134"/>
      <c r="E1" s="134"/>
      <c r="F1" s="135" t="s">
        <v>1</v>
      </c>
    </row>
    <row r="2" spans="1:8" ht="16" thickBot="1">
      <c r="A2" s="2" t="s">
        <v>2</v>
      </c>
      <c r="B2" s="3">
        <v>3</v>
      </c>
      <c r="C2" s="138"/>
      <c r="D2" s="138"/>
      <c r="E2" s="138"/>
      <c r="F2" s="136"/>
    </row>
    <row r="3" spans="1:8" ht="16" thickBot="1">
      <c r="A3" s="2" t="s">
        <v>3</v>
      </c>
      <c r="B3" s="4">
        <f>F13</f>
        <v>3.7</v>
      </c>
      <c r="C3" s="139" t="s">
        <v>4</v>
      </c>
      <c r="D3" s="140"/>
      <c r="E3" s="5">
        <f>(B3/B2)+15%</f>
        <v>1.3833333333333333</v>
      </c>
      <c r="F3" s="137"/>
    </row>
    <row r="4" spans="1:8" ht="16" thickBot="1">
      <c r="A4" s="6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0" t="s">
        <v>10</v>
      </c>
    </row>
    <row r="5" spans="1:8">
      <c r="A5" s="11" t="s">
        <v>79</v>
      </c>
      <c r="B5" s="12">
        <v>0.2</v>
      </c>
      <c r="C5" s="13" t="s">
        <v>11</v>
      </c>
      <c r="D5" s="13" t="s">
        <v>11</v>
      </c>
      <c r="E5" s="14">
        <f>SUMIF(Insumos!$A$1178:$A$1324,A5,Insumos!$D$1178:$D$1324)</f>
        <v>2.99</v>
      </c>
      <c r="F5" s="15">
        <f>E5*B5</f>
        <v>0.59800000000000009</v>
      </c>
      <c r="H5" t="s">
        <v>7</v>
      </c>
    </row>
    <row r="6" spans="1:8">
      <c r="A6" s="11" t="s">
        <v>29</v>
      </c>
      <c r="B6" s="12">
        <v>0.2</v>
      </c>
      <c r="C6" s="16" t="s">
        <v>11</v>
      </c>
      <c r="D6" s="16" t="s">
        <v>11</v>
      </c>
      <c r="E6" s="14">
        <f>SUMIF(Insumos!$A$1178:$A$1324,A6,Insumos!$D$1178:$D$1324)</f>
        <v>6.19</v>
      </c>
      <c r="F6" s="15">
        <f>E6*B6</f>
        <v>1.2380000000000002</v>
      </c>
      <c r="H6" t="s">
        <v>11</v>
      </c>
    </row>
    <row r="7" spans="1:8">
      <c r="A7" s="11" t="s">
        <v>23</v>
      </c>
      <c r="B7" s="12">
        <v>0.05</v>
      </c>
      <c r="C7" s="17" t="s">
        <v>12</v>
      </c>
      <c r="D7" s="17" t="s">
        <v>12</v>
      </c>
      <c r="E7" s="14">
        <f>SUMIF(Insumos!$A$1178:$A$1324,A7,Insumos!$D$1178:$D$1324)</f>
        <v>35.979999999999997</v>
      </c>
      <c r="F7" s="15">
        <f t="shared" ref="F7:F12" si="0">E7*B7</f>
        <v>1.7989999999999999</v>
      </c>
      <c r="H7" t="s">
        <v>12</v>
      </c>
    </row>
    <row r="8" spans="1:8">
      <c r="A8" s="11"/>
      <c r="B8" s="12"/>
      <c r="C8" s="17"/>
      <c r="D8" s="17"/>
      <c r="E8" s="14">
        <f>SUMIF(Insumos!$A$1178:$A$1324,A8,Insumos!$D$1178:$D$1324)</f>
        <v>0</v>
      </c>
      <c r="F8" s="15">
        <f t="shared" si="0"/>
        <v>0</v>
      </c>
      <c r="H8" t="s">
        <v>14</v>
      </c>
    </row>
    <row r="9" spans="1:8">
      <c r="A9" s="11"/>
      <c r="B9" s="12"/>
      <c r="C9" s="17"/>
      <c r="D9" s="17"/>
      <c r="E9" s="14">
        <f>SUMIF(Insumos!$A$1178:$A$1324,A9,Insumos!$D$1178:$D$1324)</f>
        <v>0</v>
      </c>
      <c r="F9" s="15">
        <f t="shared" si="0"/>
        <v>0</v>
      </c>
      <c r="H9" t="s">
        <v>12</v>
      </c>
    </row>
    <row r="10" spans="1:8">
      <c r="A10" s="11"/>
      <c r="B10" s="12"/>
      <c r="C10" s="17"/>
      <c r="D10" s="17"/>
      <c r="E10" s="14">
        <f>SUMIF(Insumos!$A$1178:$A$1324,A10,Insumos!$D$1178:$D$1324)</f>
        <v>0</v>
      </c>
      <c r="F10" s="15">
        <f t="shared" si="0"/>
        <v>0</v>
      </c>
      <c r="H10" t="s">
        <v>14</v>
      </c>
    </row>
    <row r="11" spans="1:8">
      <c r="A11" s="11" t="s">
        <v>13</v>
      </c>
      <c r="B11" s="12">
        <v>0.02</v>
      </c>
      <c r="C11" s="17" t="s">
        <v>11</v>
      </c>
      <c r="D11" s="17" t="s">
        <v>11</v>
      </c>
      <c r="E11" s="14">
        <f>SUMIF(Insumos!$A$1178:$A$1324,A11,Insumos!$D$1178:$D$1324)</f>
        <v>3.25</v>
      </c>
      <c r="F11" s="15">
        <f t="shared" si="0"/>
        <v>6.5000000000000002E-2</v>
      </c>
    </row>
    <row r="12" spans="1:8">
      <c r="A12" s="11"/>
      <c r="B12" s="12"/>
      <c r="C12" s="17"/>
      <c r="D12" s="17"/>
      <c r="E12" s="14"/>
      <c r="F12" s="15">
        <f t="shared" si="0"/>
        <v>0</v>
      </c>
    </row>
    <row r="13" spans="1:8" ht="16" thickBot="1">
      <c r="A13" s="141"/>
      <c r="B13" s="141"/>
      <c r="C13" s="141"/>
      <c r="D13" s="142"/>
      <c r="E13" s="18" t="s">
        <v>15</v>
      </c>
      <c r="F13" s="19">
        <f>SUM(F5:F12)</f>
        <v>3.7</v>
      </c>
    </row>
    <row r="14" spans="1:8" ht="16" thickBot="1">
      <c r="A14" s="131" t="s">
        <v>16</v>
      </c>
      <c r="B14" s="132"/>
      <c r="C14" s="132"/>
      <c r="D14" s="132"/>
      <c r="E14" s="132"/>
      <c r="F14" s="133"/>
    </row>
    <row r="15" spans="1:8" ht="18">
      <c r="A15" s="29" t="s">
        <v>43</v>
      </c>
      <c r="B15" s="21"/>
      <c r="C15" s="21"/>
      <c r="D15" s="21"/>
      <c r="E15" s="21"/>
      <c r="F15" s="22"/>
    </row>
    <row r="16" spans="1:8" ht="18">
      <c r="A16" s="29"/>
      <c r="B16" s="23"/>
      <c r="C16" s="23"/>
      <c r="D16" s="23"/>
      <c r="E16" s="23"/>
      <c r="F16" s="24"/>
    </row>
    <row r="17" spans="1:6" ht="18">
      <c r="A17" s="29"/>
      <c r="B17" s="23"/>
      <c r="C17" s="23"/>
      <c r="D17" s="23"/>
      <c r="E17" s="23"/>
      <c r="F17" s="24"/>
    </row>
    <row r="18" spans="1:6" ht="18">
      <c r="A18" s="29"/>
      <c r="B18" s="23"/>
      <c r="C18" s="23"/>
      <c r="D18" s="23"/>
      <c r="E18" s="23"/>
      <c r="F18" s="24"/>
    </row>
    <row r="19" spans="1:6" ht="18">
      <c r="A19" s="29"/>
      <c r="B19" s="23"/>
      <c r="C19" s="23"/>
      <c r="D19" s="23"/>
      <c r="E19" s="23"/>
      <c r="F19" s="24"/>
    </row>
    <row r="20" spans="1:6" ht="18">
      <c r="A20" s="29"/>
      <c r="B20" s="23"/>
      <c r="C20" s="23"/>
      <c r="D20" s="23"/>
      <c r="E20" s="23"/>
      <c r="F20" s="24"/>
    </row>
    <row r="21" spans="1:6">
      <c r="A21" s="20"/>
      <c r="B21" s="23"/>
      <c r="C21" s="23"/>
      <c r="D21" s="23"/>
      <c r="E21" s="23"/>
      <c r="F21" s="24"/>
    </row>
    <row r="22" spans="1:6">
      <c r="A22" s="20"/>
      <c r="B22" s="23"/>
      <c r="C22" s="23"/>
      <c r="D22" s="23"/>
      <c r="E22" s="23"/>
      <c r="F22" s="24"/>
    </row>
    <row r="23" spans="1:6" ht="18">
      <c r="A23" s="29"/>
      <c r="B23" s="26"/>
      <c r="C23" s="26"/>
      <c r="D23" s="26"/>
      <c r="E23" s="26"/>
      <c r="F23" s="26"/>
    </row>
    <row r="24" spans="1:6" ht="18">
      <c r="A24" s="29"/>
    </row>
    <row r="25" spans="1:6" ht="18">
      <c r="A25" s="29"/>
    </row>
    <row r="26" spans="1:6" ht="18">
      <c r="A26" s="29"/>
    </row>
    <row r="27" spans="1:6" ht="18">
      <c r="A27" s="29"/>
    </row>
    <row r="28" spans="1:6" ht="18">
      <c r="A28" s="29"/>
    </row>
    <row r="29" spans="1:6" ht="18">
      <c r="A29" s="29"/>
    </row>
  </sheetData>
  <mergeCells count="6">
    <mergeCell ref="A14:F14"/>
    <mergeCell ref="B1:E1"/>
    <mergeCell ref="F1:F3"/>
    <mergeCell ref="C2:E2"/>
    <mergeCell ref="C3:D3"/>
    <mergeCell ref="A13:D13"/>
  </mergeCells>
  <dataValidations count="2">
    <dataValidation type="list" allowBlank="1" showInputMessage="1" showErrorMessage="1" sqref="C5:D6 C9:D12">
      <formula1>$H$5:$H$10</formula1>
    </dataValidation>
    <dataValidation type="list" allowBlank="1" showInputMessage="1" showErrorMessage="1" sqref="C7:D8">
      <formula1>$H$5:$H$8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98</vt:i4>
      </vt:variant>
    </vt:vector>
  </HeadingPairs>
  <TitlesOfParts>
    <vt:vector size="98" baseType="lpstr">
      <vt:lpstr>Executivos</vt:lpstr>
      <vt:lpstr>Bovinos</vt:lpstr>
      <vt:lpstr>Aves</vt:lpstr>
      <vt:lpstr>Peixes</vt:lpstr>
      <vt:lpstr>Massas.Molhos</vt:lpstr>
      <vt:lpstr>Hambuguer</vt:lpstr>
      <vt:lpstr>Petiscos</vt:lpstr>
      <vt:lpstr>Mexidos</vt:lpstr>
      <vt:lpstr>Projeção</vt:lpstr>
      <vt:lpstr>Insumos</vt:lpstr>
      <vt:lpstr>Produção</vt:lpstr>
      <vt:lpstr>Mexido da casa</vt:lpstr>
      <vt:lpstr>Mexido metido</vt:lpstr>
      <vt:lpstr>Arroz Biro Biro</vt:lpstr>
      <vt:lpstr>Carreteiro</vt:lpstr>
      <vt:lpstr>Torresmo</vt:lpstr>
      <vt:lpstr>Bolinho de arroz</vt:lpstr>
      <vt:lpstr>Bolinho de feijoada</vt:lpstr>
      <vt:lpstr>Pastel queijo</vt:lpstr>
      <vt:lpstr>Pastel carne</vt:lpstr>
      <vt:lpstr>Pastel bananeira</vt:lpstr>
      <vt:lpstr>Frango a passarinho</vt:lpstr>
      <vt:lpstr>Isca de frango</vt:lpstr>
      <vt:lpstr>Tirinhas de filé</vt:lpstr>
      <vt:lpstr>Isca de tilapia</vt:lpstr>
      <vt:lpstr>Batata frita</vt:lpstr>
      <vt:lpstr>Batata cheddar</vt:lpstr>
      <vt:lpstr>Batata bacon</vt:lpstr>
      <vt:lpstr>Batata rustica</vt:lpstr>
      <vt:lpstr>Tirinhas de picanha</vt:lpstr>
      <vt:lpstr>Filé suíno petisco</vt:lpstr>
      <vt:lpstr>Linguiça petisco</vt:lpstr>
      <vt:lpstr>Sand. Parm. Bovino</vt:lpstr>
      <vt:lpstr>Sand. Parm. Frango</vt:lpstr>
      <vt:lpstr>Suíno</vt:lpstr>
      <vt:lpstr>Sanduíche de frango</vt:lpstr>
      <vt:lpstr>X-Salada</vt:lpstr>
      <vt:lpstr>Hamburguer</vt:lpstr>
      <vt:lpstr>Romeu e Julieta</vt:lpstr>
      <vt:lpstr>X-Tudo</vt:lpstr>
      <vt:lpstr>Bananeira</vt:lpstr>
      <vt:lpstr>Chip's de banana</vt:lpstr>
      <vt:lpstr>Nhoca</vt:lpstr>
      <vt:lpstr>Molho Branco</vt:lpstr>
      <vt:lpstr>Molho tomate</vt:lpstr>
      <vt:lpstr>Molho bolonhesa</vt:lpstr>
      <vt:lpstr>Filé de tilapia 1</vt:lpstr>
      <vt:lpstr>Filé de tilapia 2</vt:lpstr>
      <vt:lpstr>Filé de tilapia 3</vt:lpstr>
      <vt:lpstr>Filé de tilapia 4</vt:lpstr>
      <vt:lpstr>Moqueca</vt:lpstr>
      <vt:lpstr>Moqueca Capixaba</vt:lpstr>
      <vt:lpstr>Peito de frango</vt:lpstr>
      <vt:lpstr>Frango mineiro</vt:lpstr>
      <vt:lpstr>Frango ao queijo</vt:lpstr>
      <vt:lpstr>Parmegiana Filé</vt:lpstr>
      <vt:lpstr>Filé ao queijo</vt:lpstr>
      <vt:lpstr>Filé madeira</vt:lpstr>
      <vt:lpstr>Filé tropical</vt:lpstr>
      <vt:lpstr>Rabada</vt:lpstr>
      <vt:lpstr>Picadinho</vt:lpstr>
      <vt:lpstr>Picanha grelhada</vt:lpstr>
      <vt:lpstr>Picanha alho</vt:lpstr>
      <vt:lpstr>Parmegiana Bovina</vt:lpstr>
      <vt:lpstr>Parmegiana Frango</vt:lpstr>
      <vt:lpstr>Bife Acebolado</vt:lpstr>
      <vt:lpstr>Linguiça acebolada</vt:lpstr>
      <vt:lpstr>Bife a role</vt:lpstr>
      <vt:lpstr>Almondegas</vt:lpstr>
      <vt:lpstr>Fricasse</vt:lpstr>
      <vt:lpstr>Coxa e sobre</vt:lpstr>
      <vt:lpstr>Bife a cavalo</vt:lpstr>
      <vt:lpstr>Estrogonofre Frango</vt:lpstr>
      <vt:lpstr>Estrogonofre</vt:lpstr>
      <vt:lpstr>Filé suíno</vt:lpstr>
      <vt:lpstr>Couve</vt:lpstr>
      <vt:lpstr>Mandioca cozida</vt:lpstr>
      <vt:lpstr>Feijoada</vt:lpstr>
      <vt:lpstr>Croutons</vt:lpstr>
      <vt:lpstr>Salada verde</vt:lpstr>
      <vt:lpstr>Salada campanha</vt:lpstr>
      <vt:lpstr>Feijão</vt:lpstr>
      <vt:lpstr>Arroz Branco</vt:lpstr>
      <vt:lpstr>Milanesa Bovina</vt:lpstr>
      <vt:lpstr>Milanesa Frango</vt:lpstr>
      <vt:lpstr>Feijão Tropeiro</vt:lpstr>
      <vt:lpstr>Mini salada</vt:lpstr>
      <vt:lpstr>Legumes</vt:lpstr>
      <vt:lpstr>Maionese de alho</vt:lpstr>
      <vt:lpstr>Maionese de ervas</vt:lpstr>
      <vt:lpstr>Barbecue de Goiabada</vt:lpstr>
      <vt:lpstr>Molho da casa</vt:lpstr>
      <vt:lpstr>Molho tártaro</vt:lpstr>
      <vt:lpstr>Molho de ervas</vt:lpstr>
      <vt:lpstr>Purê de batata</vt:lpstr>
      <vt:lpstr>Molho de queijo</vt:lpstr>
      <vt:lpstr>Molho madeira</vt:lpstr>
      <vt:lpstr>Farofa banana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T. Koppe</dc:creator>
  <cp:lastModifiedBy>Diego T. Koppe</cp:lastModifiedBy>
  <cp:lastPrinted>2017-07-12T02:23:54Z</cp:lastPrinted>
  <dcterms:created xsi:type="dcterms:W3CDTF">2017-06-29T11:30:19Z</dcterms:created>
  <dcterms:modified xsi:type="dcterms:W3CDTF">2017-07-12T02:23:58Z</dcterms:modified>
</cp:coreProperties>
</file>